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autoCompressPictures="0"/>
  <mc:AlternateContent xmlns:mc="http://schemas.openxmlformats.org/markup-compatibility/2006">
    <mc:Choice Requires="x15">
      <x15ac:absPath xmlns:x15ac="http://schemas.microsoft.com/office/spreadsheetml/2010/11/ac" url="C:\Users\roque.teixeira\OneDrive - CEGER\Observatório do Emprego Científico\Versões Anexos\"/>
    </mc:Choice>
  </mc:AlternateContent>
  <xr:revisionPtr revIDLastSave="16" documentId="114_{1AA5E245-C9A6-C94A-99F7-435C1BE074BE}" xr6:coauthVersionLast="40" xr6:coauthVersionMax="43" xr10:uidLastSave="{53691C14-DE0E-46DF-BBB0-739AB50111BD}"/>
  <bookViews>
    <workbookView xWindow="2280" yWindow="465" windowWidth="22875" windowHeight="13785" activeTab="5" xr2:uid="{00000000-000D-0000-FFFF-FFFF00000000}"/>
  </bookViews>
  <sheets>
    <sheet name="Contador geral" sheetId="7" r:id="rId1"/>
    <sheet name="Anexo 1" sheetId="1" r:id="rId2"/>
    <sheet name="Anexo 2" sheetId="2" r:id="rId3"/>
    <sheet name="Anexo 3" sheetId="6" r:id="rId4"/>
    <sheet name="Anexo 4" sheetId="3" r:id="rId5"/>
    <sheet name="Anexo 5" sheetId="5" r:id="rId6"/>
    <sheet name="Anexo 6" sheetId="4" r:id="rId7"/>
    <sheet name="Anexo 7" sheetId="8" r:id="rId8"/>
    <sheet name="Anexo 8" sheetId="9" r:id="rId9"/>
    <sheet name="Anexo 9" sheetId="10" r:id="rId10"/>
    <sheet name="Anexo 10" sheetId="11" r:id="rId11"/>
  </sheets>
  <definedNames>
    <definedName name="_xlnm._FilterDatabase" localSheetId="2" hidden="1">'Anexo 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9"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C101" i="9"/>
  <c r="D101" i="9"/>
  <c r="E101" i="9"/>
  <c r="F41" i="2"/>
  <c r="I32" i="6"/>
  <c r="G32" i="6"/>
  <c r="I21" i="6"/>
  <c r="G21" i="6"/>
  <c r="C52" i="11"/>
  <c r="E52" i="11"/>
  <c r="J50" i="7" s="1"/>
  <c r="D52" i="11"/>
  <c r="C6" i="4"/>
  <c r="E6" i="4"/>
  <c r="F6" i="4"/>
  <c r="F101" i="9" l="1"/>
  <c r="F39" i="2"/>
  <c r="D8" i="2" l="1"/>
  <c r="D7" i="2" s="1"/>
  <c r="I37" i="6" l="1"/>
  <c r="G37" i="6"/>
  <c r="G38" i="6"/>
  <c r="F72" i="10" l="1"/>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C73" i="10"/>
  <c r="E73" i="10"/>
  <c r="F73" i="10" l="1"/>
  <c r="J47" i="7"/>
  <c r="J25" i="7"/>
  <c r="F9" i="3"/>
  <c r="E9" i="3"/>
  <c r="D9" i="3"/>
  <c r="J53" i="7" l="1"/>
  <c r="F35" i="2" l="1"/>
  <c r="J49" i="7" l="1"/>
  <c r="J37" i="7" l="1"/>
  <c r="G107" i="2"/>
  <c r="G91" i="2"/>
  <c r="G75" i="2"/>
  <c r="G135" i="2"/>
  <c r="G134" i="2"/>
  <c r="G123" i="2"/>
  <c r="G122" i="2"/>
  <c r="G121" i="2"/>
  <c r="G120" i="2"/>
  <c r="G118" i="2"/>
  <c r="G117" i="2"/>
  <c r="G116" i="2"/>
  <c r="G115" i="2"/>
  <c r="G114" i="2"/>
  <c r="G113" i="2"/>
  <c r="G112" i="2"/>
  <c r="G111" i="2"/>
  <c r="G110" i="2"/>
  <c r="G109" i="2"/>
  <c r="G108" i="2"/>
  <c r="G106" i="2"/>
  <c r="G105" i="2"/>
  <c r="G104" i="2"/>
  <c r="G103" i="2"/>
  <c r="G102" i="2"/>
  <c r="G101" i="2"/>
  <c r="G100" i="2"/>
  <c r="G99" i="2"/>
  <c r="G98" i="2"/>
  <c r="G97" i="2"/>
  <c r="G96" i="2"/>
  <c r="G95" i="2"/>
  <c r="G94" i="2"/>
  <c r="G93" i="2"/>
  <c r="G92" i="2"/>
  <c r="G90" i="2"/>
  <c r="G89" i="2"/>
  <c r="G88" i="2"/>
  <c r="G87" i="2"/>
  <c r="G86" i="2"/>
  <c r="G85" i="2"/>
  <c r="G84" i="2"/>
  <c r="G83" i="2"/>
  <c r="G82" i="2"/>
  <c r="G81" i="2"/>
  <c r="G80" i="2"/>
  <c r="G79" i="2"/>
  <c r="G78" i="2"/>
  <c r="G77" i="2"/>
  <c r="G76" i="2"/>
  <c r="G74" i="2"/>
  <c r="G73" i="2"/>
  <c r="G72" i="2"/>
  <c r="G71" i="2"/>
  <c r="G70" i="2"/>
  <c r="G69" i="2"/>
  <c r="G68" i="2"/>
  <c r="G64" i="2"/>
  <c r="G63" i="2"/>
  <c r="G62" i="2"/>
  <c r="G61" i="2"/>
  <c r="G60" i="2"/>
  <c r="G59" i="2"/>
  <c r="G58" i="2"/>
  <c r="G57" i="2"/>
  <c r="G56" i="2"/>
  <c r="G55" i="2"/>
  <c r="G54" i="2"/>
  <c r="G53" i="2"/>
  <c r="G50" i="2"/>
  <c r="G49" i="2"/>
  <c r="G48" i="2"/>
  <c r="G47" i="2"/>
  <c r="G46" i="2"/>
  <c r="G45" i="2"/>
  <c r="G42" i="2"/>
  <c r="G40" i="2"/>
  <c r="G38" i="2"/>
  <c r="G37" i="2"/>
  <c r="G36" i="2"/>
  <c r="G34" i="2"/>
  <c r="G33" i="2"/>
  <c r="G32" i="2"/>
  <c r="G31" i="2"/>
  <c r="G30" i="2"/>
  <c r="G29" i="2"/>
  <c r="G28" i="2"/>
  <c r="G27" i="2"/>
  <c r="G26" i="2"/>
  <c r="G25" i="2"/>
  <c r="G24" i="2"/>
  <c r="G23" i="2"/>
  <c r="G22" i="2"/>
  <c r="G21" i="2"/>
  <c r="G20" i="2"/>
  <c r="G19" i="2"/>
  <c r="G18" i="2"/>
  <c r="G17" i="2"/>
  <c r="G16" i="2"/>
  <c r="G15" i="2"/>
  <c r="G14" i="2"/>
  <c r="G13" i="2"/>
  <c r="G12" i="2"/>
  <c r="G11" i="2"/>
  <c r="G10" i="2"/>
  <c r="G9" i="2"/>
  <c r="I31" i="5" l="1"/>
  <c r="I30" i="5"/>
  <c r="I29" i="5"/>
  <c r="I28" i="5"/>
  <c r="I27" i="5"/>
  <c r="I26" i="5"/>
  <c r="I25" i="5"/>
  <c r="I24" i="5"/>
  <c r="I23" i="5"/>
  <c r="I22" i="5"/>
  <c r="I21" i="5"/>
  <c r="I20" i="5"/>
  <c r="I19" i="5"/>
  <c r="I18" i="5"/>
  <c r="I17" i="5"/>
  <c r="I16" i="5"/>
  <c r="I15" i="5"/>
  <c r="I14" i="5"/>
  <c r="I13" i="5"/>
  <c r="I12" i="5"/>
  <c r="I11" i="5"/>
  <c r="I10" i="5"/>
  <c r="I9" i="5"/>
  <c r="I7" i="5"/>
  <c r="E31" i="5"/>
  <c r="E30" i="5"/>
  <c r="E29" i="5"/>
  <c r="E28" i="5"/>
  <c r="E27" i="5"/>
  <c r="E26" i="5"/>
  <c r="E25" i="5"/>
  <c r="E24" i="5"/>
  <c r="E23" i="5"/>
  <c r="E22" i="5"/>
  <c r="E21" i="5"/>
  <c r="E20" i="5"/>
  <c r="E19" i="5"/>
  <c r="E18" i="5"/>
  <c r="E17" i="5"/>
  <c r="E16" i="5"/>
  <c r="E15" i="5"/>
  <c r="E14" i="5"/>
  <c r="E13" i="5"/>
  <c r="E12" i="5"/>
  <c r="E11" i="5"/>
  <c r="E10" i="5"/>
  <c r="E9" i="5"/>
  <c r="E8" i="5"/>
  <c r="E7" i="5"/>
  <c r="H32" i="5"/>
  <c r="G32" i="5"/>
  <c r="D32" i="5"/>
  <c r="C32" i="5"/>
  <c r="J35" i="7"/>
  <c r="I32" i="5" l="1"/>
  <c r="E32" i="5"/>
  <c r="J56" i="7" l="1"/>
  <c r="J27" i="7"/>
  <c r="J20" i="7" l="1"/>
  <c r="G35" i="2" l="1"/>
  <c r="J24" i="7" l="1"/>
  <c r="I15" i="6" l="1"/>
  <c r="G15" i="6"/>
  <c r="I46" i="6" l="1"/>
  <c r="G46" i="6"/>
  <c r="I51" i="6" l="1"/>
  <c r="G51" i="6"/>
  <c r="I61" i="6" l="1"/>
  <c r="G61" i="6"/>
  <c r="H65" i="6"/>
  <c r="J48" i="7" s="1"/>
  <c r="F65" i="6"/>
  <c r="J34" i="7" s="1"/>
  <c r="I62" i="6"/>
  <c r="I60" i="6"/>
  <c r="I59" i="6"/>
  <c r="I58" i="6"/>
  <c r="I57" i="6"/>
  <c r="I56" i="6"/>
  <c r="I55" i="6"/>
  <c r="I54" i="6"/>
  <c r="I53" i="6"/>
  <c r="I52" i="6"/>
  <c r="I50" i="6"/>
  <c r="I49" i="6"/>
  <c r="I48" i="6"/>
  <c r="I47" i="6"/>
  <c r="I45" i="6"/>
  <c r="I44" i="6"/>
  <c r="I43" i="6"/>
  <c r="I42" i="6"/>
  <c r="I41" i="6"/>
  <c r="I40" i="6"/>
  <c r="I39" i="6"/>
  <c r="I38" i="6"/>
  <c r="I36" i="6"/>
  <c r="I35" i="6"/>
  <c r="I34" i="6"/>
  <c r="I33" i="6"/>
  <c r="I31" i="6"/>
  <c r="I30" i="6"/>
  <c r="I29" i="6"/>
  <c r="I28" i="6"/>
  <c r="I27" i="6"/>
  <c r="I26" i="6"/>
  <c r="I25" i="6"/>
  <c r="I24" i="6"/>
  <c r="I23" i="6"/>
  <c r="I22" i="6"/>
  <c r="I20" i="6"/>
  <c r="I19" i="6"/>
  <c r="I18" i="6"/>
  <c r="I17" i="6"/>
  <c r="I16" i="6"/>
  <c r="I14" i="6"/>
  <c r="I13" i="6"/>
  <c r="I12" i="6"/>
  <c r="I11" i="6"/>
  <c r="I10" i="6"/>
  <c r="I9" i="6"/>
  <c r="I8" i="6"/>
  <c r="I7" i="6"/>
  <c r="G62" i="6"/>
  <c r="G60" i="6"/>
  <c r="G59" i="6"/>
  <c r="G58" i="6"/>
  <c r="G57" i="6"/>
  <c r="G56" i="6"/>
  <c r="G55" i="6"/>
  <c r="G54" i="6"/>
  <c r="G53" i="6"/>
  <c r="G52" i="6"/>
  <c r="G50" i="6"/>
  <c r="G49" i="6"/>
  <c r="G48" i="6"/>
  <c r="G47" i="6"/>
  <c r="G45" i="6"/>
  <c r="G44" i="6"/>
  <c r="G43" i="6"/>
  <c r="G42" i="6"/>
  <c r="G41" i="6"/>
  <c r="G40" i="6"/>
  <c r="G39" i="6"/>
  <c r="G36" i="6"/>
  <c r="G35" i="6"/>
  <c r="G34" i="6"/>
  <c r="G33" i="6"/>
  <c r="G31" i="6"/>
  <c r="G30" i="6"/>
  <c r="G29" i="6"/>
  <c r="G28" i="6"/>
  <c r="G27" i="6"/>
  <c r="G26" i="6"/>
  <c r="G25" i="6"/>
  <c r="G24" i="6"/>
  <c r="G23" i="6"/>
  <c r="G22" i="6"/>
  <c r="G20" i="6"/>
  <c r="G19" i="6"/>
  <c r="G18" i="6"/>
  <c r="G17" i="6"/>
  <c r="G16" i="6"/>
  <c r="G14" i="6"/>
  <c r="G13" i="6"/>
  <c r="G12" i="6"/>
  <c r="G11" i="6"/>
  <c r="G10" i="6"/>
  <c r="G9" i="6"/>
  <c r="G8" i="6"/>
  <c r="G7" i="6"/>
  <c r="G39" i="2" l="1"/>
  <c r="G41" i="2"/>
  <c r="F119" i="2" l="1"/>
  <c r="G119" i="2" s="1"/>
  <c r="F133" i="2" l="1"/>
  <c r="G133" i="2" s="1"/>
  <c r="F67" i="2"/>
  <c r="G67" i="2" s="1"/>
  <c r="F52" i="2"/>
  <c r="G52" i="2" s="1"/>
  <c r="F44" i="2"/>
  <c r="G44" i="2" s="1"/>
  <c r="F8" i="2" l="1"/>
  <c r="G8" i="2" l="1"/>
  <c r="F7" i="2"/>
  <c r="J52" i="7" s="1"/>
  <c r="C8" i="1"/>
  <c r="D8" i="1"/>
  <c r="E8" i="1"/>
  <c r="F8" i="1"/>
  <c r="G8" i="1"/>
  <c r="H8" i="1"/>
  <c r="I8" i="1"/>
  <c r="J8" i="1"/>
  <c r="L8" i="1"/>
  <c r="M8" i="1"/>
  <c r="O8" i="1"/>
  <c r="P8" i="1"/>
  <c r="Q8" i="1"/>
  <c r="G7" i="2" l="1"/>
  <c r="C8" i="2"/>
  <c r="C7" i="2" l="1"/>
  <c r="J57" i="7"/>
  <c r="J60" i="7" s="1"/>
  <c r="G7" i="3" l="1"/>
  <c r="H6" i="3"/>
  <c r="H7" i="3" l="1"/>
  <c r="G8" i="3"/>
  <c r="G6" i="3"/>
  <c r="H8" i="3"/>
  <c r="C136" i="1"/>
  <c r="Q136" i="1"/>
  <c r="P136" i="1"/>
  <c r="O136" i="1"/>
  <c r="M136" i="1"/>
  <c r="L136" i="1"/>
  <c r="I136" i="1"/>
  <c r="H136" i="1"/>
  <c r="G136" i="1"/>
  <c r="F136" i="1"/>
  <c r="E136" i="1"/>
  <c r="D136" i="1"/>
  <c r="E65" i="6" l="1"/>
  <c r="G65" i="6" l="1"/>
  <c r="I65" i="6"/>
  <c r="O7" i="1"/>
  <c r="P7" i="1"/>
  <c r="Q7" i="1"/>
  <c r="L7" i="1" l="1"/>
  <c r="M7" i="1"/>
  <c r="F7" i="1"/>
  <c r="J7" i="1"/>
  <c r="D7" i="1"/>
  <c r="H7" i="1"/>
  <c r="I7" i="1"/>
  <c r="E7" i="1" l="1"/>
  <c r="C7" i="1" l="1"/>
  <c r="G7" i="1"/>
  <c r="J23" i="7"/>
  <c r="J28" i="7" s="1"/>
  <c r="J38" i="7" l="1"/>
  <c r="J42" i="7" s="1"/>
</calcChain>
</file>

<file path=xl/sharedStrings.xml><?xml version="1.0" encoding="utf-8"?>
<sst xmlns="http://schemas.openxmlformats.org/spreadsheetml/2006/main" count="923" uniqueCount="509">
  <si>
    <t>N/A</t>
  </si>
  <si>
    <t>Observatório do Emprego Científico</t>
  </si>
  <si>
    <t>Programa de Estímulo ao Emprego Científico</t>
  </si>
  <si>
    <t>Sub-Totais</t>
  </si>
  <si>
    <t>TOTAL</t>
  </si>
  <si>
    <t>Apoios Individuais</t>
  </si>
  <si>
    <t>Apoios Institucionais</t>
  </si>
  <si>
    <t>Projetos de I&amp;D</t>
  </si>
  <si>
    <t>Unidades de I&amp;D</t>
  </si>
  <si>
    <t>Norma transitória</t>
  </si>
  <si>
    <t>Concursos regulares</t>
  </si>
  <si>
    <t>PREVPAP</t>
  </si>
  <si>
    <t>Investigadores</t>
  </si>
  <si>
    <t>Docentes</t>
  </si>
  <si>
    <t>Termo Certo</t>
  </si>
  <si>
    <t>Termo Incerto</t>
  </si>
  <si>
    <t>Tempo Indeterminado</t>
  </si>
  <si>
    <t>%</t>
  </si>
  <si>
    <t>Instituições de Ensino Superior</t>
  </si>
  <si>
    <t>Escola Superior de Enfermagem de Coimbra</t>
  </si>
  <si>
    <t>Escola Superior de Enfermagem de Lisboa</t>
  </si>
  <si>
    <t>Escola Superior de Enfermagem do Porto</t>
  </si>
  <si>
    <t>Escola Superior de Hotelaria e Turismo do Estoril</t>
  </si>
  <si>
    <t>Escola Superior Náutica Infante D. Henrique</t>
  </si>
  <si>
    <t>Instituto Politécnico da Guarda</t>
  </si>
  <si>
    <t>Instituto Politécnico de Beja</t>
  </si>
  <si>
    <t>Instituto Politécnico de Bragança</t>
  </si>
  <si>
    <t>Instituto Politécnico de Castelo Branco</t>
  </si>
  <si>
    <t>Instituto Politécnico de Coimbra</t>
  </si>
  <si>
    <t>Instituto Politécnico de Leiria</t>
  </si>
  <si>
    <t>Instituto Politécnico de Lisboa</t>
  </si>
  <si>
    <t>Instituto Politécnico de Portalegre</t>
  </si>
  <si>
    <t>Instituto Politécnico de Santarém</t>
  </si>
  <si>
    <t>Instituto Politécnico de Setúbal</t>
  </si>
  <si>
    <t>Instituto Politécnico de Tomar</t>
  </si>
  <si>
    <t>Instituto Politécnico de Viana do Castelo</t>
  </si>
  <si>
    <t>Instituto Politécnico de Viseu</t>
  </si>
  <si>
    <t>Instituto Politécnico do Cávado e do Ave</t>
  </si>
  <si>
    <t>Instituto Politécnico do Porto</t>
  </si>
  <si>
    <t>ISCTE - Instituto Universitário de Lisboa</t>
  </si>
  <si>
    <t>Universidade Aberta</t>
  </si>
  <si>
    <t>Universidade da Beira Interior</t>
  </si>
  <si>
    <t>Universidade da Madeira</t>
  </si>
  <si>
    <t>Universidade de Aveiro</t>
  </si>
  <si>
    <t>Universidade de Coimbra</t>
  </si>
  <si>
    <t>Universidade de Évora</t>
  </si>
  <si>
    <t>Universidade de Lisboa</t>
  </si>
  <si>
    <t>Universidade de Trás-os-Montes e Alto Douro</t>
  </si>
  <si>
    <t>Universidade do Algarve</t>
  </si>
  <si>
    <t>Universidade do Minho</t>
  </si>
  <si>
    <t>Universidade do Porto</t>
  </si>
  <si>
    <t>Universidade dos Açores</t>
  </si>
  <si>
    <t>Universidade Nova de Lisboa</t>
  </si>
  <si>
    <t>Laboratórios do Estado</t>
  </si>
  <si>
    <t>IH Instituto Hidrográfico</t>
  </si>
  <si>
    <t>INIAV Inst. Nacional de Investigação Agrária e Veterinária</t>
  </si>
  <si>
    <t>INSA Instituto Nacional de Saúde Dr. Ricardo Jorge</t>
  </si>
  <si>
    <t>IPMA Instituto Português do Mar e da Atmosfera</t>
  </si>
  <si>
    <t>LNEC Laboratório Nacional de Engenharia Civil</t>
  </si>
  <si>
    <t>LNEG Laboratório Nacional de Energia e Geologia</t>
  </si>
  <si>
    <t>Outras Entidades Públicas</t>
  </si>
  <si>
    <t>Instituições de Ensino Superior Militar e Policial</t>
  </si>
  <si>
    <t>DGT Direção-Geral do Território</t>
  </si>
  <si>
    <t>Centro Ciência Viva de Bragança</t>
  </si>
  <si>
    <t>Centro Ciência Viva de Lagos</t>
  </si>
  <si>
    <t>Centro de Ciência Viva de Tavira</t>
  </si>
  <si>
    <t>Centro Ciência Viva do Algarve</t>
  </si>
  <si>
    <t>Centro Ciência Viva do Alviela</t>
  </si>
  <si>
    <t>Ciência Viva - ANCCT</t>
  </si>
  <si>
    <t>Exploratório Centro Ciência Viva de Coimbra</t>
  </si>
  <si>
    <t>FCT</t>
  </si>
  <si>
    <t>IPO Porto</t>
  </si>
  <si>
    <t>INL - International Iberian Nanotechnology Laboratory</t>
  </si>
  <si>
    <t>Outros organismos da Administração Pública</t>
  </si>
  <si>
    <t>Instituições Particulares sem Fins Lucrativos com unidades de I&amp;D financiadas pela FCT</t>
  </si>
  <si>
    <t>Associação dos Institutos Superiores Politécnicos da Região Norte Portugal (APNOR)</t>
  </si>
  <si>
    <t>Associação para a Investigação e Desenvolvimento da Faculdade de Medicina (AIDFM/FM/UL)</t>
  </si>
  <si>
    <t>Associação para a Investigação e Desenvolvimento da Faculdade Medicina</t>
  </si>
  <si>
    <t>Associação para a Investigação em Design, Marketing e Comunicação (EUROPEIA ID)</t>
  </si>
  <si>
    <t>Centro de Astrofísica (CAUP/UP)</t>
  </si>
  <si>
    <t>Centro de Ciências do Mar (CCMar/CIMAR)</t>
  </si>
  <si>
    <t>Centro de Estudos Africanos da Universidade do Porto</t>
  </si>
  <si>
    <t>Centro de Estudos da População, Economia e Sociedade (CEPESE/UP)</t>
  </si>
  <si>
    <t>Centro de Estudos e Investigação em Saúde da Universidade de Coimbra (CEISUC/FE/UC)</t>
  </si>
  <si>
    <t>Centro de Estudos Sociais (CES)</t>
  </si>
  <si>
    <t>Centro de Investigação de Políticas do Ensino Superior (CIPES)</t>
  </si>
  <si>
    <t>Centro de Investigação em Sociologia Económica e das Organizações (SOCIUS/ISEG/UTL)</t>
  </si>
  <si>
    <t>Centro de Matemática Aplicada à Previsão e Decisão Económicas (CEMAPRE/ISEG/UTL)</t>
  </si>
  <si>
    <t>Centro em Rede de Investigação em Antropologia (CRIA)</t>
  </si>
  <si>
    <t>Centro Interdisciplinar de Investigação Marinha e Ambiental (CIIMAR/CIMAR)</t>
  </si>
  <si>
    <t>COFAC, Cooperativa de Formação e Animação Cultural, CRL (COFAC)</t>
  </si>
  <si>
    <t>Cooperativa de Ensino Superior Artístico do Porto, CRL</t>
  </si>
  <si>
    <t>COPELABS - Associação para a Investigação e Desenvolvimento em Cognição e Computação Centrada nas Pessoas (COPELABS)</t>
  </si>
  <si>
    <t>Egas Moniz - Cooperativa de Ensino Superior, CRL (CESEM)</t>
  </si>
  <si>
    <t>FCiências.ID - Associação para a Investigação e Desenvolvimento de Ciências</t>
  </si>
  <si>
    <t>Fundação Calouste Gulbenkian (FCG)</t>
  </si>
  <si>
    <t>Fundação D. Anna de Sommer Champalimaud e Dr. Carlos Montez Champalimaud (FC)</t>
  </si>
  <si>
    <t>Fundação Ensino e Cultura Fernando Pessoa (FECFP)</t>
  </si>
  <si>
    <t>Fundação Minerva - Cultura - Ensino e Investigação Científica (FMinerva)</t>
  </si>
  <si>
    <t>INEGI - Instituto de Ciência e Inovação em Engenharia Mecânica e Engenharia Industrial (INEGI/UP)</t>
  </si>
  <si>
    <t>Instituto de Biologia Experimental e Tecnológica (IBET)</t>
  </si>
  <si>
    <t>Instituto de Ciências e Tecnologias Agrárias e Agro-Alimentares - Porto (ICETA-Porto/UP)</t>
  </si>
  <si>
    <t>Instituto de Ciências Jurídico-Políticas (ICJP)</t>
  </si>
  <si>
    <t>Instituto de Desenvolvimento de Novas Tecnologias (UNINOVA/FCT/UNL)</t>
  </si>
  <si>
    <t>Instituto de Direito Económico Financeiro e Fiscal da Faculdade de Direito de Lisboa (IDEFF)</t>
  </si>
  <si>
    <t>Instituto de Direito Penal e Ciências Criminais (IDPCC)</t>
  </si>
  <si>
    <t>Instituto de Engenharia de Sistemas e Computadores - Microsistemas e Nanotecnologias (INESC MN/INESC/IST/UTL)</t>
  </si>
  <si>
    <t>Instituto de Engenharia de Sistemas e Computadores de Coimbra (INESC Coimbra/FCT/UC)</t>
  </si>
  <si>
    <t>Instituto de Engenharia de Sistemas e Computadores do Porto (INESC Porto/FE/UP)</t>
  </si>
  <si>
    <t>Instituto de Engenharia de Sistemas e Computadores, Investigação e Desenvolvimento em Lisboa (INESC ID/INESC/IST/UTL)</t>
  </si>
  <si>
    <t>Instituto de Engenharia Mecânica (IDMEC)</t>
  </si>
  <si>
    <t>Instituto de Saúde Pública da Universidade do Porto (ISPUP/UP)</t>
  </si>
  <si>
    <t>Instituto de Sistemas e Robótica (ISR)</t>
  </si>
  <si>
    <t>Instituto de Soldadura e Qualidade (ISQ)</t>
  </si>
  <si>
    <t>Instituto de Telecomunicações (IT)</t>
  </si>
  <si>
    <t>Instituto Piaget, Cooperativa para o Desenvolvimento Humano, Integral e Ecológico CRL (IPiaget)</t>
  </si>
  <si>
    <t>ISPA,CRL (ISPA)</t>
  </si>
  <si>
    <t>IST- ID</t>
  </si>
  <si>
    <t>Laboratório de Instrumentação e Física Experimental de Partículas (LIP)</t>
  </si>
  <si>
    <t xml:space="preserve">NOVA.ID.FCT - Associação para a Inovação e Desenvolvimento da FCT (NOVA.ID.FCT) </t>
  </si>
  <si>
    <t>REQUIMTE - Rede de Química e Tecnologia - Associação (REQUIMTE-P)</t>
  </si>
  <si>
    <t>Unidade de Estudos sobre a Complexidade na Economia (UECE/ISEG/UTL)</t>
  </si>
  <si>
    <t>Universidade Católica Portuguesa (UCP)</t>
  </si>
  <si>
    <t>Universidade Portucalense Infante D. Henrique (UPIDH)</t>
  </si>
  <si>
    <t>Instituto de Medicina Molecular João Lobo Antunes (iMM)</t>
  </si>
  <si>
    <t>Instituto de Biologia Molecular e Celular (IBMC/i3S)</t>
  </si>
  <si>
    <t>Instituto Nacional Engenharia Biomédica (INEB/i3S)</t>
  </si>
  <si>
    <t>IPATIMUP</t>
  </si>
  <si>
    <t>ADAI</t>
  </si>
  <si>
    <t>Laboratórios Colaborativos</t>
  </si>
  <si>
    <t>MORE</t>
  </si>
  <si>
    <t>CoLAB Atlantic</t>
  </si>
  <si>
    <t>ForestWISE</t>
  </si>
  <si>
    <t>CoLAB Vines &amp; Wines</t>
  </si>
  <si>
    <t>GreenCoLAB</t>
  </si>
  <si>
    <t>DTx</t>
  </si>
  <si>
    <t>Outros</t>
  </si>
  <si>
    <t xml:space="preserve">Instituto Pedro Nunes (IPN) </t>
  </si>
  <si>
    <t>SER-Q Centro Inovação e Competências da Floresta</t>
  </si>
  <si>
    <t>Tabela Geral de identificação de concursos/contratos de emprego científico</t>
  </si>
  <si>
    <t>Não Admitidos + Requerentes já integrados em carreira antes da apreciação PREVPAP</t>
  </si>
  <si>
    <t>Aprovados para regularização</t>
  </si>
  <si>
    <t>% aprovados face aos analisados de cada tipologia</t>
  </si>
  <si>
    <t>% aprovados face aos analisados de cada tipologia (excluindo NA e já integrados)</t>
  </si>
  <si>
    <t>Tipologia</t>
  </si>
  <si>
    <t>Carreiras Gerais</t>
  </si>
  <si>
    <t>Total</t>
  </si>
  <si>
    <t>N.º Docentes abrangidos Pelo DL 45/2016</t>
  </si>
  <si>
    <t>N.º Docentes abrangidos após as alterações produzidas pela Lei 65/2017</t>
  </si>
  <si>
    <t>A</t>
  </si>
  <si>
    <t>B</t>
  </si>
  <si>
    <t>C</t>
  </si>
  <si>
    <t xml:space="preserve">ESC SUP. NÁUTICA INFANTE D. HENRIQUE </t>
  </si>
  <si>
    <t xml:space="preserve">ESC SUP DE ENFERMAGEM DE COIMBRA </t>
  </si>
  <si>
    <t xml:space="preserve">ESC SUP DE ENFERMAGEM DE LISBOA </t>
  </si>
  <si>
    <t xml:space="preserve">ESC SUP DE ENFERMAGEM DO PORTO  </t>
  </si>
  <si>
    <t xml:space="preserve">ESC SUP DE HOTELARIA E TURISMO DO ESTORIL  </t>
  </si>
  <si>
    <t>INSTITUTO POLITÉCNICO DE BEJA</t>
  </si>
  <si>
    <t xml:space="preserve">INSTITUTO POLITÉCNICO DE BRAGANÇA </t>
  </si>
  <si>
    <t xml:space="preserve">INSTITUTO POLITÉCNICO DE CASTELO BRANCO  </t>
  </si>
  <si>
    <t xml:space="preserve">INSTITUTO POLITÉCNICO DO CÁVADO E DO AVE </t>
  </si>
  <si>
    <t xml:space="preserve">INSTITUTO POLITÉCNICO DE COIMBRA  </t>
  </si>
  <si>
    <t xml:space="preserve">INSTITUTO POLITÉCNICO DA GUARDA  </t>
  </si>
  <si>
    <t xml:space="preserve">INSTITUTO POLITÉCNICO DE LEIRIA </t>
  </si>
  <si>
    <t xml:space="preserve">INSTITUTO POLITÉCNICO DE LISBOA  </t>
  </si>
  <si>
    <t xml:space="preserve">INSTITUTO POLITÉCNICO DE PORTALEGRE </t>
  </si>
  <si>
    <t xml:space="preserve">INSTITUTO POLITÉCNICO DO PORTO  </t>
  </si>
  <si>
    <t xml:space="preserve">INSTITUTO POLITÉCNICO DE SANTARÉM  </t>
  </si>
  <si>
    <t xml:space="preserve">INSTITUTO POLITÉCNICO DE SETÚBAL  </t>
  </si>
  <si>
    <t xml:space="preserve">INSTITUTO POLITÉCNICO DE TOMAR  </t>
  </si>
  <si>
    <t xml:space="preserve">INSTITUTO POLITÉCNICO DE VIANA DO CASTELO </t>
  </si>
  <si>
    <t xml:space="preserve">INSTITUTO POLITÉCNICO DE VISEU  </t>
  </si>
  <si>
    <t>UNIVERSIDADE DOS AÇORES</t>
  </si>
  <si>
    <t>UNIVERSIDADE DO ALGARVE</t>
  </si>
  <si>
    <t>UNIVERSIDADE DE AVEIRO</t>
  </si>
  <si>
    <t>UNIVERSIDADE DE ÉVORA</t>
  </si>
  <si>
    <t>UNIVERSIDADE DA MADEIRA</t>
  </si>
  <si>
    <r>
      <t xml:space="preserve">Total dos docentes abrangidos: </t>
    </r>
    <r>
      <rPr>
        <b/>
        <sz val="10"/>
        <color theme="1"/>
        <rFont val="Calibri"/>
        <family val="2"/>
        <scheme val="minor"/>
      </rPr>
      <t>A+B</t>
    </r>
  </si>
  <si>
    <t>N.º Docentes abrangidos Pelo 
DL 45/2016</t>
  </si>
  <si>
    <t>N.º Docentes abrangidos após as alterações produzidas pela 
Lei 65/2017</t>
  </si>
  <si>
    <t xml:space="preserve">Referência </t>
  </si>
  <si>
    <t>Instituição Proponente</t>
  </si>
  <si>
    <t>CEECINST/00122/2018</t>
  </si>
  <si>
    <t>Instituto Superior Técnico (IST/ULisboa)</t>
  </si>
  <si>
    <t>CEECINST/00077/2018</t>
  </si>
  <si>
    <t>Universidade do Minho (UM)</t>
  </si>
  <si>
    <t>CEECINST/00003/2018</t>
  </si>
  <si>
    <t>Instituto Gulbenkian de Ciência (IGC/FCG)</t>
  </si>
  <si>
    <t>CEECINST/00102/2018</t>
  </si>
  <si>
    <t>Universidade Nova de Lisboa (UNL)</t>
  </si>
  <si>
    <t>CEECINST/00156/2018</t>
  </si>
  <si>
    <t>CEECINST/00066/2018</t>
  </si>
  <si>
    <t>ISCTE - Instituto Universitário de Lisboa (ISCTE-IUL)</t>
  </si>
  <si>
    <t>CEECINST/00051/2018</t>
  </si>
  <si>
    <t>Instituto Politécnico de Leiria (IPLeiria)</t>
  </si>
  <si>
    <t>CEECINST/00016/2018</t>
  </si>
  <si>
    <t>Instituto Politécnico de Bragança (IPBragança)</t>
  </si>
  <si>
    <t>CEECINST/00054/2018</t>
  </si>
  <si>
    <t>Universidade de Évora (UE)</t>
  </si>
  <si>
    <t>CEECINST/00157/2018</t>
  </si>
  <si>
    <t>CEECINST/00049/2018</t>
  </si>
  <si>
    <t>Faculdade de Engenharia da Universidade do Porto (FE/UP)</t>
  </si>
  <si>
    <t>CEECINST/00083/2018</t>
  </si>
  <si>
    <t>Associação Fraunhofer Portugal Research (Fraunhofer)</t>
  </si>
  <si>
    <t>CEECINST/00137/2018</t>
  </si>
  <si>
    <t>CEECINST/00127/2018</t>
  </si>
  <si>
    <t>Universidade de Trás-os-Montes e Alto Douro (UTAD)</t>
  </si>
  <si>
    <t>CEECINST/00032/2018</t>
  </si>
  <si>
    <t>Faculdade de Ciências da Universidade de Lisboa (FC/ULisboa)</t>
  </si>
  <si>
    <t>CEECINST/00130/2018</t>
  </si>
  <si>
    <t>Faculdade de Letras da Universidade do Porto (FL/UP)</t>
  </si>
  <si>
    <t>CEECINST/00084/2018</t>
  </si>
  <si>
    <t>Inesc Tec - Instituto de Engenharia de Sistemas e Computadores, Tecnologia e Ciência (INESC TEC)</t>
  </si>
  <si>
    <t>CEECINST/00162/2018</t>
  </si>
  <si>
    <t>Faculdade de Arquitectura da Universidade do Porto (FA/UP)</t>
  </si>
  <si>
    <t>CEECINST/00067/2018</t>
  </si>
  <si>
    <t>Instituto de Ciências Sociais da Universidade de Lisboa (ICS/ULisboa)</t>
  </si>
  <si>
    <t>CEECINST/00168/2018</t>
  </si>
  <si>
    <t>SPAROS Lda (SPAROS)</t>
  </si>
  <si>
    <t>CEECINST/00114/2018</t>
  </si>
  <si>
    <t>CEECINST/00160/2018</t>
  </si>
  <si>
    <t>Instituto de Geografia e Ordenamento do Território da Universidade de Lisboa (IGOT/Ulisboa)</t>
  </si>
  <si>
    <t>CEECINST/00164/2018</t>
  </si>
  <si>
    <t>Instituto Europeu de Ciências da Cultura Padre Manuel Antunes (IECCPMA)</t>
  </si>
  <si>
    <t>CEECINST/00091/2018</t>
  </si>
  <si>
    <t>Instituto de Investigação e Inovação em Saúde (i3S/UP)</t>
  </si>
  <si>
    <t>CEECINST/00147/2018</t>
  </si>
  <si>
    <t>CEECINST/00023/2018</t>
  </si>
  <si>
    <t>Centro de Investigação Interdisciplinar em Sanidade Animal (CIISA/FMV/ULisboa)</t>
  </si>
  <si>
    <t>CEECINST/00030/2018</t>
  </si>
  <si>
    <t>CEECINST/00117/2018</t>
  </si>
  <si>
    <t>CEECINST/00131/2018</t>
  </si>
  <si>
    <t>Centro de Biotecnologia Agrícola e Agro-Alimentar do Alentejo (CEBAL)</t>
  </si>
  <si>
    <t>CEECINST/00136/2018</t>
  </si>
  <si>
    <t>CEECINST/00076/2018</t>
  </si>
  <si>
    <t>Unidade de ID em Análise de Ciclo de Vida de Produtos e Componentes Industriais Soldados (ISQ)</t>
  </si>
  <si>
    <t>CEECINST/00112/2018</t>
  </si>
  <si>
    <t>Universidade de Lisboa (UL)</t>
  </si>
  <si>
    <t>CEECINST/00107/2018</t>
  </si>
  <si>
    <t>Instituto Superior de Economia e Gestão (ISEG/ULisboa)</t>
  </si>
  <si>
    <t>CEECINST/00045/2018</t>
  </si>
  <si>
    <t>Laboratório Nacional de Engenharia Civil (LNEC)</t>
  </si>
  <si>
    <t>CEECINST/00110/2018</t>
  </si>
  <si>
    <t>Faculdade de Medicina da Universidade de Lisboa (FM/ULisboa)</t>
  </si>
  <si>
    <t>CEECINST/00159/2018</t>
  </si>
  <si>
    <t>Faculdade de Psicologia e de Ciências da Educação da Universidade do Porto (FPCE/UP)</t>
  </si>
  <si>
    <t>CEECINST/00026/2018</t>
  </si>
  <si>
    <t>Universidade de Aveiro (UA)</t>
  </si>
  <si>
    <t>CEECINST/00098/2018</t>
  </si>
  <si>
    <t>Universidade da Madeira (UMA)</t>
  </si>
  <si>
    <t>CEECINST/00101/2018</t>
  </si>
  <si>
    <t>Instituto Português do Mar e da Atmosfera, I. P. (IPMA)</t>
  </si>
  <si>
    <t>CEECINST/00062/2018</t>
  </si>
  <si>
    <t>Laboratório Ibérico Internacional de Nanotecnologias (INL)</t>
  </si>
  <si>
    <t>CEECINST/00145/2018</t>
  </si>
  <si>
    <t>Faculdade de Farmácia da Universidade de Lisboa (FF/ULisboa)</t>
  </si>
  <si>
    <t>CEECINST/00028/2018</t>
  </si>
  <si>
    <t>Laboratório Nacional de Energia e Geologia, I.P. (LNEG)</t>
  </si>
  <si>
    <t>CEECINST/00133/2018</t>
  </si>
  <si>
    <t>Faculdade de Ciências da Universidade do Porto (FCUP/UP)</t>
  </si>
  <si>
    <t>CEECINST/00019/2018</t>
  </si>
  <si>
    <t>Instituto Nacional de Saúde Dr. Ricardo Jorge (INSARJ)</t>
  </si>
  <si>
    <t>CEECINST/00146/2018</t>
  </si>
  <si>
    <t>Universidade do Algarve (UAlg)</t>
  </si>
  <si>
    <t>CEECINST/00027/2018</t>
  </si>
  <si>
    <t>CEECINST/00103/2018</t>
  </si>
  <si>
    <t>Unidade de Investigação em Ciências da Saúde: Enfermagem (UICS/ESEnfC)</t>
  </si>
  <si>
    <t>CEECINST/00014/2018</t>
  </si>
  <si>
    <t>ICETA - Instituto de Ciências, Tecnologias e Agroambiente da Universidade do Porto (ICETA)</t>
  </si>
  <si>
    <t>CEECINST/00106/2018</t>
  </si>
  <si>
    <t>CEECINST/00144/2018</t>
  </si>
  <si>
    <t>Escola Superior de Enfermagem do Porto (ESEnf Porto)</t>
  </si>
  <si>
    <t>CEECINST/00012/2018</t>
  </si>
  <si>
    <t>Instituto Nacional de Investigação Agrária e Veterinária, I.P. (INIAV)</t>
  </si>
  <si>
    <t>CEECINST/00166/2018</t>
  </si>
  <si>
    <t>Universidade Aberta (UAberta)</t>
  </si>
  <si>
    <t>CEECINST/00124/2018</t>
  </si>
  <si>
    <t>Associação BLC3 - Campus de Tecnologia e Inovação</t>
  </si>
  <si>
    <t>CEECINST/00041/2018</t>
  </si>
  <si>
    <t>Universidade de Coimbra (UC)</t>
  </si>
  <si>
    <t>CEECINST/00153/2018</t>
  </si>
  <si>
    <t>CEECINST/00152/2018</t>
  </si>
  <si>
    <t>CEECINST/00151/2018</t>
  </si>
  <si>
    <t>CEECINST/00154/2018</t>
  </si>
  <si>
    <t>a) Decreto- Lei nº 57/2016 de 29 de Agosto (alterado pela Lei nº 57/2017 de 24 de julho)</t>
  </si>
  <si>
    <t>b) Decreto-Lei nº 124/1999 – ou equivalente</t>
  </si>
  <si>
    <t>c)  Decreto-Lei nº 448/1979  (na sua redação atual) -ou equivalente e Decreto-Lei nº 207/2009 (na sua redação atual) - ou equivalente</t>
  </si>
  <si>
    <t>Concursos regulares de ingresso em carreira</t>
  </si>
  <si>
    <t>Regime transitório ECPDESP</t>
  </si>
  <si>
    <t>Norma transitória DL 57/2016</t>
  </si>
  <si>
    <t>Fonte: Conselho Coordenador dos Institutos Superiores Politécnicos</t>
  </si>
  <si>
    <t>Observatório do Emprego Científico
Súmula da concretização das normas complementares do regime transitório para a qualificação do corpo docente do ensino superior politécnico</t>
  </si>
  <si>
    <t>Apoios Individuais (concurso 2017)</t>
  </si>
  <si>
    <t>Apoios Institucionais (concurso 2018)</t>
  </si>
  <si>
    <t>Norma transitória DL 57/2016 (em curso)</t>
  </si>
  <si>
    <t>Regime transitório ECPDESP (em curso)</t>
  </si>
  <si>
    <t>Concursos regulares de ingresso em carreira (em curso)</t>
  </si>
  <si>
    <t>Anexo 0 - Contador geral desde 1.01.2017</t>
  </si>
  <si>
    <t>Lista de concursos abertos ao abrigo da norma transitória do Decreto-Lei 57/2016, alterado pela Lei 57/2017</t>
  </si>
  <si>
    <t>C.E.U. - Cooperativa de Ensino Universitário, C.R.L. (CEU / UAL)</t>
  </si>
  <si>
    <t>Centro de Neurociências e Biologia Celular (CNBC)</t>
  </si>
  <si>
    <t xml:space="preserve">Instituições de Ensino Superior </t>
  </si>
  <si>
    <t>Observações</t>
  </si>
  <si>
    <t>Exercício Fiscal</t>
  </si>
  <si>
    <t>Nº Total de empresas com RH com Nível 8</t>
  </si>
  <si>
    <t>Nº RH com Nível 8</t>
  </si>
  <si>
    <t>ETI's</t>
  </si>
  <si>
    <t>Fonte: ANI</t>
  </si>
  <si>
    <t>(6)</t>
  </si>
  <si>
    <t>(5)</t>
  </si>
  <si>
    <t>(1)</t>
  </si>
  <si>
    <t>(2)</t>
  </si>
  <si>
    <t>(3)</t>
  </si>
  <si>
    <t>(4)</t>
  </si>
  <si>
    <t>(a)</t>
  </si>
  <si>
    <t>(b)</t>
  </si>
  <si>
    <t>(c)</t>
  </si>
  <si>
    <t>(d)</t>
  </si>
  <si>
    <t>(7)</t>
  </si>
  <si>
    <t>Observatório do Emprego Científico
Súmula de contratação de doutorados a realizar atividades de I&amp;D 
em empresas que beneficiam de apoio fiscal, através do SIFIDE</t>
  </si>
  <si>
    <t>(e)</t>
  </si>
  <si>
    <t>Bolseiros validados para financiamento FCT
até 14.09.2018</t>
  </si>
  <si>
    <t xml:space="preserve">Observatório do Emprego Científico </t>
  </si>
  <si>
    <t xml:space="preserve"> </t>
  </si>
  <si>
    <t>Total de posições aprovadas</t>
  </si>
  <si>
    <t>Apoios Individuais (concurso 2018)</t>
  </si>
  <si>
    <t>inclui:</t>
  </si>
  <si>
    <r>
      <t xml:space="preserve">Contador Geral
Total de contratos com financiamento já garantido ou obrigação legal de contratação </t>
    </r>
    <r>
      <rPr>
        <b/>
        <vertAlign val="superscript"/>
        <sz val="9"/>
        <color theme="1"/>
        <rFont val="Calibri"/>
        <family val="2"/>
        <scheme val="minor"/>
      </rPr>
      <t>(1)</t>
    </r>
  </si>
  <si>
    <t>Doutorados a realizar atividades de I&amp;D em Empresas (SIFIDE)</t>
  </si>
  <si>
    <t>PREVPAP - Laboratórios do Estado</t>
  </si>
  <si>
    <t>PREVPAP - Docentes CAB CTES (em curso)</t>
  </si>
  <si>
    <t>PREVPAP - Investigadores CAB CTES (em curso)</t>
  </si>
  <si>
    <t>(8)</t>
  </si>
  <si>
    <t>PREVPAP - Docentes CAB CTES</t>
  </si>
  <si>
    <t>PREVPAP - Investigadores CAB CTES</t>
  </si>
  <si>
    <t>Projetos de I&amp;D (concurso 2017)</t>
  </si>
  <si>
    <t>(9)</t>
  </si>
  <si>
    <t>(último registo no dia 25/02/2019)</t>
  </si>
  <si>
    <t>dos quais:</t>
  </si>
  <si>
    <t>Instituição Contratante</t>
  </si>
  <si>
    <t>Universidade do Porto (UP)</t>
  </si>
  <si>
    <t>Associação do Instituto Superior Técnico para a Investigação e o Desenvolvimento (IST-ID)</t>
  </si>
  <si>
    <t>FCiências.ID - Associação para a Investigação e Desenvolvimento de Ciências (Fciências.ID)</t>
  </si>
  <si>
    <t>NOVA.ID.FCT - Associação para a Inovação e Desenvolvimento da FCT (NOVA.ID.FCT/FCTUNL/UNL)</t>
  </si>
  <si>
    <t>Instituto de Medicina Molecular João lobo Antunes (IMM/FM/ULisboa)</t>
  </si>
  <si>
    <t>Centro de Neurociências e Biologia Celular (CNBC/UC)</t>
  </si>
  <si>
    <t>Instituto de Biologia Molecular e Celular (IBMC/UP)</t>
  </si>
  <si>
    <t>FARM-ID, Associação da Faculdade de Farmácia para a Investigação e Desenvolvimento (FARM-ID)</t>
  </si>
  <si>
    <t>Instituto de Patologia e Imunologia Molecular (IPATIMUP/UP)</t>
  </si>
  <si>
    <t>Instituto de Engenharia de Sistemas e Computadores, Investigação e Desenvolvimento em Lisboa (INESC ID/INESC/IST/ULisboa)</t>
  </si>
  <si>
    <t>Instituto Nacional de Engenharia Biomédica - INEB Univ. Porto (INEB Porto)</t>
  </si>
  <si>
    <t>Faculdade de Letras da Universidade de Lisboa (FL/ULisboa)</t>
  </si>
  <si>
    <t>Fundação D. Anna de Sommer Champalimaud e Dr. Carlos Montez Champalimaud (FC Champalimaud)</t>
  </si>
  <si>
    <t>Instituto Superior de Agronomia (ISA/ULisboa)</t>
  </si>
  <si>
    <t>Universidade da Beira Interior (UBI)</t>
  </si>
  <si>
    <t>Instituto Superior de Engenharia do Porto (ISEP/IPP)</t>
  </si>
  <si>
    <t>Associação para o Desenvolvimento do Departamento de Física da Universidade de Coimbra (ADDFUC/FCT/UC)</t>
  </si>
  <si>
    <t>Faculdade de Psicologia da Universidade de Lisboa (FP/ULisboa)</t>
  </si>
  <si>
    <t>Faculdade de Medicina Veterinária (FMV/ULisboa)</t>
  </si>
  <si>
    <t>Associação para Investigação e Desenvolvimento da Faculdade de Medicina (AIDFM/FM/ULisboa)</t>
  </si>
  <si>
    <t>Instituto Português de Oncologia do Porto Francisco Gentil, EPE (IPO Porto)</t>
  </si>
  <si>
    <t>Unidade de Estudos sobre a Complexidade na Economia (UECE/ISEG/ULisboa)</t>
  </si>
  <si>
    <t>Instituto de Educação da Universidade de Lisboa (IE/ULisboa)</t>
  </si>
  <si>
    <t>MITI - Madeira Interactive Technologies Institute - Associação (Madeira-ITI)</t>
  </si>
  <si>
    <t>Instituto de Desenvolvimento de Novas Tecnologias (UNINOVA/FCTUNL/UNL)</t>
  </si>
  <si>
    <t>Faculdade de Arquitectura da Universidade de Lisboa (UL) (FA UL/Ulisboa)</t>
  </si>
  <si>
    <t>Instituto de Engenharia de Sistemas e Computadores - Microsistemas e Nanotecnologias (INESC MN/INESC/IST/ULisboa)</t>
  </si>
  <si>
    <t>Instituto de Engenharia de Sistemas e Computadores de Coimbra (INESC Coimbra)</t>
  </si>
  <si>
    <t>Associação para o Desenvolvimento da Aerodinâmica Industrial (ADAI)</t>
  </si>
  <si>
    <t>Centro de Investigação em Sociologia Económica e das Organizações (SOCIUS/ISEG/ULisboa)</t>
  </si>
  <si>
    <t>Faculdade de Motricidade Humana (FMH/ULisboa)</t>
  </si>
  <si>
    <t>Instituto Superior de Engenharia de Lisboa (ISEL/IPL)</t>
  </si>
  <si>
    <t>CEsA - Centro de Estudos sobre África, Ásia e América Latina (CEsA)</t>
  </si>
  <si>
    <t>ADVANCE, Centro de Investigação Avançada em Gestão do ISEG (ADVANCE)</t>
  </si>
  <si>
    <t>Instituto de Investigação e Desenvolvimento Tecnológico em Ciências da Construção (ITeCons)</t>
  </si>
  <si>
    <t>Instituto Politécnico de Viana do Castelo (IPVC)</t>
  </si>
  <si>
    <t>Fundação Gaspar Frutuoso, FP (FGF)</t>
  </si>
  <si>
    <t>Universidade de Lisboa (UL) (Ulisboa)</t>
  </si>
  <si>
    <t>Instituto Pedro Nunes (IPN)</t>
  </si>
  <si>
    <t>IMAR - Instituto do Mar (IMAR)</t>
  </si>
  <si>
    <t>Instituto Politécnico de Coimbra (IPC)</t>
  </si>
  <si>
    <t>Gabinete de História Económica e Social (GHES/ISEG/ULisboa)</t>
  </si>
  <si>
    <t>PRODEQ - Associação para o Desenvolvimento da Engenharia Química (PRODEQ)</t>
  </si>
  <si>
    <t>Instituto Português de Oncologia de Lisboa Francisco Gentil, EPE (IPO Lisboa)</t>
  </si>
  <si>
    <t>Instituto Superior de Ciências Sociais e Políticas (ISCSP/Ulisboa)</t>
  </si>
  <si>
    <t>Instituto Politécnico da Guarda (IPG)</t>
  </si>
  <si>
    <t>Instituto Politécnico de Setúbal (IPSetúbal)</t>
  </si>
  <si>
    <t>WAVEC/OFFSHORE RENEWABLES - CENTRO DE ENERGIA OFFSHORE (WAVEC)</t>
  </si>
  <si>
    <t>* Informação enviada pela Instituição contratante</t>
  </si>
  <si>
    <t xml:space="preserve">O número de novos contratos efetivamente celebrados pode ser diferente do número de novos contratos previsto em candidatura  (desde que cada projeto de I&amp;D financie o equivalente a 30 meses de contrato de um doutorado). Qualquer alteração na fase de execução do projeto tem que ser aprovada pela(s) entidade(s) financiadora(s). </t>
  </si>
  <si>
    <t>(10)</t>
  </si>
  <si>
    <t>Contratos previstos na fase de candidatura</t>
  </si>
  <si>
    <t>Contratos celebrados*</t>
  </si>
  <si>
    <t>% Contratos celebrados</t>
  </si>
  <si>
    <t>Concursos Abertos*</t>
  </si>
  <si>
    <t>Concursos abertos ao abrigo 
da norma transitória 
14.09.2018</t>
  </si>
  <si>
    <t>(4)=(3)/(2)</t>
  </si>
  <si>
    <t>(11)</t>
  </si>
  <si>
    <r>
      <rPr>
        <b/>
        <sz val="10"/>
        <color theme="1"/>
        <rFont val="Calibri"/>
        <family val="2"/>
        <scheme val="minor"/>
      </rPr>
      <t>Nota:</t>
    </r>
    <r>
      <rPr>
        <sz val="10"/>
        <color theme="1"/>
        <rFont val="Calibri"/>
        <family val="2"/>
        <scheme val="minor"/>
      </rPr>
      <t xml:space="preserve"> Na presente tabela apenas se encontram visíveis as instituições com identificação de procedimentos concursais a abrir no âmbito da norma transitória do Decreto-Lei 57/2016.
Os concursos constantes da presente tabela correspondem aos procedimentos concursais que tenham sido autorizados ou já publicados em DRE, BEP ou Eracareers. 
As percentagens de execução assentam na lista de bolseiros validados para financiamento da FCT, nas listas divulgadas publicamente no seu sítio da Internet. Em situações residuais, podem existir ligeiras diferenças entre o número de bolseiros sinalizados nessas listas e o número de bolseiros que as instituições consideram elegíveis. Dado que essas situações se encontram a ser dirimidas entre a entidade contratante e a a FCT, para efeitos da presente monitorização serão sempre considerados os dados constantes da listagem publicamente divulgada pela FCT.
A FCT validou para financiamento 1816 situações. No entanto, consideram-se apenas 1814 em virtude do que se expõe nas notas (a) e (d).
(a)  Foram validadas para abertura de procedimento concursal 50 situações no ISCTE. No entanto, serão abertos 49 concursos em virtude de um dos bolseiros elegíveis ter abdicado do seu direito à abertura do concurso.
(b) Os procedimentos concursais do IPMA encontram-se autorizados e em fase de publicação. Parte dos bolseiros doutorados elegíveis ao abrigo da norma transitória apresentaram requerimento ao programa PREVPAP, tendo este merecido parecer positivo da respetiva CAB ,pelo que nessas situações os concursos serão abertos ao abrigo da Lei n.º 112/2017, de 28 de dezembro.
(c) Os procedimentos concursais abertos pelo LNEC e INIAV não  foram sinalizados por estas entidades junto da FCT em virtude de não serem elegíveis para financiamento por esta.
(d) Foram validadas para abertura de procedimento concursal 26 situações na FCT. No entanto, foram abertos 25 concursos em virtude de um dos bolseiros elegíveis se encontrar já a exercer funções ao abrigo do Programa Investigador FCT, sendo já  financiado diretamente pela FCT no âmbito desse contrato. A não abertura de procedimento mereceu a concordância do bolseiro cujas funções determinavam a abertura de concurso. A fase de candidatura dos concursos ficou concluída em novembro de 2018. O procedimento concursal encontra-se suspenso por interposição de uma providência cautelar, estando a FCT a aguardar a decisão do tribunal sobre a mesma
(e) O total de bolseiros sinalizados junto da FCT é 2076. No entanto, foi identificado que a situação reportada pelo INL foi indevidamente sinalizada dado corresponder a situação não elegível ao abrigo da norma transitória pelo facto de a bolseira em questão não exercer funções à data de 1.09.2016 e, desse modo, não havendo lugar à abertura de procedimento concursal.
</t>
    </r>
  </si>
  <si>
    <t>Total de docentes a transitar para Carreira</t>
  </si>
  <si>
    <t>Total de docentes que transitaram para carreira</t>
  </si>
  <si>
    <t>A - N.º de docentes habilitados a transitar/já transitados para a carreira pelo Decreto-Lei n.º 45/2016.</t>
  </si>
  <si>
    <r>
      <t xml:space="preserve">B - N.º de docentes habilitados a transitar/já transitados para a carreira pelo Decreto-Lei n.º 45/2017, </t>
    </r>
    <r>
      <rPr>
        <u/>
        <sz val="10"/>
        <color theme="1"/>
        <rFont val="Calibri"/>
        <family val="2"/>
        <scheme val="minor"/>
      </rPr>
      <t>com as alterações efetuadas pela Lei 65/2017.</t>
    </r>
  </si>
  <si>
    <t>dos quais</t>
  </si>
  <si>
    <t>Concursos regulares de ingresso na categoria base dos estatutos de carreira (ECDU, ECDESP e ECIC)*</t>
  </si>
  <si>
    <t>Contratações na categoria base dos estatutos de carreira (ECDU, ECDESP e ECIC) **</t>
  </si>
  <si>
    <t>* Professor auxiliar, Professor Adjunto e Investigador auxiliar</t>
  </si>
  <si>
    <t>Concursos publicados desde 01.01.2017</t>
  </si>
  <si>
    <t>Concursos regulares de ingresso em qualquer categoria dos estatutos de carreira (ECDU, ECDESP, ECIC)</t>
  </si>
  <si>
    <r>
      <rPr>
        <b/>
        <sz val="8"/>
        <color theme="1"/>
        <rFont val="Calibri"/>
        <family val="2"/>
        <scheme val="minor"/>
      </rPr>
      <t xml:space="preserve">Metodologia adotada no desdobramento por tipologia:
</t>
    </r>
    <r>
      <rPr>
        <sz val="8"/>
        <color theme="1"/>
        <rFont val="Calibri"/>
        <family val="2"/>
        <scheme val="minor"/>
      </rPr>
      <t>* "Carreiras Gerais": requerimentos cujas funções correspondem a carreiras gerais (de assistente operacional, assistente técnico ou técnico superior) e são tituladas por vínculos diversos, nomeadamente, contratos de trabalho a termo resolutivo, contratos de prestação de serviço, contratos emprego inserção, bolsas que titulem funções técnicas ou administrativas (BGCT, BTI, BI), etc.
*"Docentes": requerimentos correspondentes a funções de docência do ensino superior politécnico e universitário.  No caso das IES universitário foram vários os requerimentos de docentes adiados para posterior análise, correspondentes a funções que podem indiciar incumprimento das disposições do ECDU, o que poderá alterar os números apresentados.
* "Investigadores": requerimentos correspondentes a funções de investigação, tituladas por contratos de trabalho a termo de investigador, Bolsas de Pós Doutoramento e Bolsas de Cientista Convidado.
* "Outros": Os vínculos anteriormente identificados como outros foram integrados na respetiva tipologia.
* NA - Não aplicável</t>
    </r>
  </si>
  <si>
    <t>Posições atribuídas</t>
  </si>
  <si>
    <t>Data de assinatura do CP</t>
  </si>
  <si>
    <t>Contratos de trabalho submetidos</t>
  </si>
  <si>
    <t>Associação do Instituto Superior Técnico para a Investigação e o Desenvolvimento</t>
  </si>
  <si>
    <t>Associação para o Desenvolvimento da Aerodinâmica Industrial</t>
  </si>
  <si>
    <t>Centro de Astrofísica</t>
  </si>
  <si>
    <t>Centro de Ciências do Mar</t>
  </si>
  <si>
    <t>Centro de Estudos Sociais</t>
  </si>
  <si>
    <t>Centro de Investigação em Sociologia Económica e das Organizações</t>
  </si>
  <si>
    <t>Centro de Neurociências e Biologia Celular</t>
  </si>
  <si>
    <t>Centro em Rede de Investigação em Antropologia</t>
  </si>
  <si>
    <t>Centro Interdisciplinar de Investigação Marinha e Ambiental</t>
  </si>
  <si>
    <t>COFAC, Cooperativa de Formação e Animação Cultural, CRL</t>
  </si>
  <si>
    <t>Faculdade de Arquitectura da Universidade de Lisboa (UL)</t>
  </si>
  <si>
    <t>Faculdade de Arquitectura da Universidade do Porto</t>
  </si>
  <si>
    <t>Faculdade de Ciências da Universidade de Lisboa</t>
  </si>
  <si>
    <t>Faculdade de Ciências da Universidade do Porto</t>
  </si>
  <si>
    <t>Faculdade de Ciências e Tecnologia da Universidade Nova de Lisboa</t>
  </si>
  <si>
    <t>Faculdade de Ciências Médicas da Universidade Nova de Lisboa</t>
  </si>
  <si>
    <t>Faculdade de Ciências Sociais e Humanas da Universidade Nova de Lisboa</t>
  </si>
  <si>
    <t>Faculdade de Desporto da Universidade do Porto</t>
  </si>
  <si>
    <t>Faculdade de Economia da Universidade do Porto</t>
  </si>
  <si>
    <t>Faculdade de Economia da Universidade Nova de Lisboa - Nova School of Business and Economics</t>
  </si>
  <si>
    <t>Faculdade de Engenharia da Universidade do Porto</t>
  </si>
  <si>
    <t>Faculdade de Farmácia da Universidade de Lisboa</t>
  </si>
  <si>
    <t>Faculdade de Letras da Universidade de Lisboa</t>
  </si>
  <si>
    <t>Faculdade de Letras da Universidade do Porto</t>
  </si>
  <si>
    <t>Faculdade de Medicina da Universidade do Porto</t>
  </si>
  <si>
    <t>Faculdade de Medicina Veterinária</t>
  </si>
  <si>
    <t>Faculdade de Psicologia da Universidade de Lisboa</t>
  </si>
  <si>
    <t>Faculdade de Psicologia e de Ciências da Educação da Universidade do Porto</t>
  </si>
  <si>
    <t>Fundação Calouste Gulbenkian</t>
  </si>
  <si>
    <t>Fundação D. Anna de Sommer Champalimaud e Dr. Carlos Montez Champalimaud</t>
  </si>
  <si>
    <t>ICETA - Instituto de Ciências, Tecnologias e Agroambiente da Universidade do Porto</t>
  </si>
  <si>
    <t>INEGI - Instituto de Ciência e Inovação em Engenharia Mecânica e Engenharia Industrial</t>
  </si>
  <si>
    <t>Inesc Tec - Instituto de Engenharia de Sistemas e Computadores, Tecnologia e Ciência</t>
  </si>
  <si>
    <t>Instituto de Biologia Experimental e Tecnológica</t>
  </si>
  <si>
    <t>Instituto de Biologia Molecular e Celular</t>
  </si>
  <si>
    <t>Instituto de Ciências Sociais da Universidade de Lisboa</t>
  </si>
  <si>
    <t>Instituto de Desenvolvimento de Novas Tecnologias</t>
  </si>
  <si>
    <t>Instituto de Educação da Universidade de Lisboa</t>
  </si>
  <si>
    <t>Instituto de Engenharia de Sistemas e Computadores, Investigação e Desenvolvimento em Lisboa</t>
  </si>
  <si>
    <t>Instituto de Geografia e Ordenamento do Território da Universidade de Lisboa</t>
  </si>
  <si>
    <t>Instituto de Higiene e Medicina Tropical</t>
  </si>
  <si>
    <t>Instituto de Medicina Molecular João Lobo Antunes</t>
  </si>
  <si>
    <t>Instituto de Patologia e Imunologia Molecular</t>
  </si>
  <si>
    <t>Instituto de Saúde Pública da Universidade do Porto</t>
  </si>
  <si>
    <t>Instituto de Sistemas e Robótica</t>
  </si>
  <si>
    <t>Instituto de Telecomunicações</t>
  </si>
  <si>
    <t>Instituto Nacional de Engenharia Biomédica - INEB Univ. Porto</t>
  </si>
  <si>
    <t>Instituto Português de Oncologia do Porto Francisco Gentil, EPE</t>
  </si>
  <si>
    <t>Instituto Superior de Agronomia</t>
  </si>
  <si>
    <t>Instituto Superior de Engenharia do Porto</t>
  </si>
  <si>
    <t>ISPA,CRL</t>
  </si>
  <si>
    <t>ITQB NOVA - Instituto de Tecnologia Química e Biológica António Xavier</t>
  </si>
  <si>
    <t>Laboratório de Instrumentação e Física Experimental de Partículas</t>
  </si>
  <si>
    <t>REQUIMTE - Rede de Química e Tecnologia - Associação</t>
  </si>
  <si>
    <t>Universidade Católica Portuguesa</t>
  </si>
  <si>
    <t>CEEC Individual 2017 - Implementação</t>
  </si>
  <si>
    <t>fonte: FCT</t>
  </si>
  <si>
    <t>Contratos Celebrados</t>
  </si>
  <si>
    <t>*</t>
  </si>
  <si>
    <t>Deliberações</t>
  </si>
  <si>
    <t>* Informação enviada pela IES</t>
  </si>
  <si>
    <t>1 - Desistências: 24</t>
  </si>
  <si>
    <t>(última atualização a 24/06/2019)</t>
  </si>
  <si>
    <r>
      <t xml:space="preserve">Observatório do Emprego Científico
Súmula de processos regulares de contratação/progressão de investigadores e docentes pelas instituições de ensino superior públicas
</t>
    </r>
    <r>
      <rPr>
        <sz val="8"/>
        <color theme="1"/>
        <rFont val="Calibri"/>
        <family val="2"/>
        <scheme val="minor"/>
      </rPr>
      <t>(último registo no dia 24/06/2019)</t>
    </r>
  </si>
  <si>
    <t>** informação enviada pelas Instituições</t>
  </si>
  <si>
    <t>Contratos celebrados</t>
  </si>
  <si>
    <t>Concursos Abertos</t>
  </si>
  <si>
    <t>Concursos inicialmente previstos</t>
  </si>
  <si>
    <t>Faculdade de Ciências Médicas da Universidade Nova de Lisboa - NOVA medical School</t>
  </si>
  <si>
    <t>Informação enviada pelas Instituições</t>
  </si>
  <si>
    <t>Projetos I&amp;D com outra fonte de financiamento (incluindo própria) para contratação de doutorados a partir de 01.01.2017</t>
  </si>
  <si>
    <t>Contratos celebrados desde 01.01.2017</t>
  </si>
  <si>
    <t>Outros Projetos de I&amp;D com outras fontes de financiamento (incluindo própria)</t>
  </si>
  <si>
    <r>
      <t xml:space="preserve">Observatório de Emprego Científico
(fase piloto) 
</t>
    </r>
    <r>
      <rPr>
        <sz val="10"/>
        <color theme="1"/>
        <rFont val="Calibri"/>
        <family val="2"/>
        <scheme val="minor"/>
      </rPr>
      <t xml:space="preserve">
</t>
    </r>
    <r>
      <rPr>
        <b/>
        <sz val="10"/>
        <color theme="1"/>
        <rFont val="Calibri"/>
        <family val="2"/>
        <scheme val="minor"/>
      </rPr>
      <t>Informação a 24.06.2019,</t>
    </r>
    <r>
      <rPr>
        <sz val="10"/>
        <color theme="1"/>
        <rFont val="Calibri"/>
        <family val="2"/>
        <scheme val="minor"/>
      </rPr>
      <t xml:space="preserve"> em atualização permanente</t>
    </r>
  </si>
  <si>
    <r>
      <rPr>
        <u/>
        <sz val="11"/>
        <color theme="1"/>
        <rFont val="Calibri"/>
        <family val="2"/>
        <scheme val="minor"/>
      </rPr>
      <t>Sub-Contador 2:</t>
    </r>
    <r>
      <rPr>
        <b/>
        <sz val="11"/>
        <color theme="1"/>
        <rFont val="Calibri"/>
        <family val="2"/>
        <scheme val="minor"/>
      </rPr>
      <t xml:space="preserve"> 
Contratos já formalizados
</t>
    </r>
    <r>
      <rPr>
        <sz val="10"/>
        <color theme="1"/>
        <rFont val="Calibri"/>
        <family val="2"/>
        <scheme val="minor"/>
      </rPr>
      <t>(atualização a 24/06/2019)</t>
    </r>
  </si>
  <si>
    <r>
      <rPr>
        <u/>
        <sz val="11"/>
        <color theme="1"/>
        <rFont val="Calibri"/>
        <family val="2"/>
        <scheme val="minor"/>
      </rPr>
      <t xml:space="preserve">Sub-Contador 1: </t>
    </r>
    <r>
      <rPr>
        <b/>
        <sz val="11"/>
        <color theme="1"/>
        <rFont val="Calibri"/>
        <family val="2"/>
        <scheme val="minor"/>
      </rPr>
      <t xml:space="preserve">
Total de concursos já abertos ou Procedimentos em fase final de concretização
</t>
    </r>
    <r>
      <rPr>
        <sz val="10"/>
        <color theme="1"/>
        <rFont val="Calibri"/>
        <family val="2"/>
        <scheme val="minor"/>
      </rPr>
      <t>(atualização a 24/06/2019)</t>
    </r>
  </si>
  <si>
    <t>**</t>
  </si>
  <si>
    <t>Fonte: FCT/Instituições</t>
  </si>
  <si>
    <t>Universidade Nova de Lisboa ajustou o número de posições, passando de 34 para 46</t>
  </si>
  <si>
    <r>
      <rPr>
        <b/>
        <sz val="12"/>
        <color theme="1"/>
        <rFont val="Calibri"/>
        <family val="2"/>
        <scheme val="minor"/>
      </rPr>
      <t>Lista de candidaturas aprovadas ao financiamento do 
Concurso de Estímulo ao Emprego Científico na Modalidade de Apoio Institucional 2018</t>
    </r>
    <r>
      <rPr>
        <sz val="11"/>
        <color theme="1"/>
        <rFont val="Calibri"/>
        <family val="2"/>
        <scheme val="minor"/>
      </rPr>
      <t xml:space="preserve">
(última atualização a 24/06/2019, pelas 15h)</t>
    </r>
  </si>
  <si>
    <t>(12)</t>
  </si>
  <si>
    <t>Contratos celebrados e  comunicados à FCT
24.06.2019</t>
  </si>
  <si>
    <t>(último registo às 15:00h do dia 24/06/2019)</t>
  </si>
  <si>
    <r>
      <rPr>
        <b/>
        <sz val="16"/>
        <color theme="1"/>
        <rFont val="Calibri"/>
        <family val="2"/>
        <scheme val="minor"/>
      </rPr>
      <t>Lista das instituições contratantes, no âmbito de projetos I&amp;D financiados pela FCT e PT2020, através do concurso 02/SAICT/2017</t>
    </r>
    <r>
      <rPr>
        <sz val="11"/>
        <color theme="1"/>
        <rFont val="Calibri"/>
        <family val="2"/>
        <scheme val="minor"/>
      </rPr>
      <t xml:space="preserve">
(última atualização a 24/06/2019, pelas 16h)</t>
    </r>
  </si>
  <si>
    <t>Data de Referência da tabela: 24 de junho de 2019</t>
  </si>
  <si>
    <r>
      <t xml:space="preserve">Observatório do Emprego Científico
 Súmula do Programa (em curso) de Regularização de Vínculos Precários na Administração Pública - PREVPAP
</t>
    </r>
    <r>
      <rPr>
        <sz val="10"/>
        <color theme="1"/>
        <rFont val="Calibri"/>
        <family val="2"/>
        <scheme val="minor"/>
      </rPr>
      <t>Dados à data de 24 de junho de 2019</t>
    </r>
  </si>
  <si>
    <t>Doutorados a realizar atividades de I&amp;D em Empresas (empresas não SIFIDE)</t>
  </si>
  <si>
    <t>(13)</t>
  </si>
  <si>
    <t>Doutorados Contratados por empresas ao abrigo dos projetos do OI IAPMEI - tipologia SI I&amp;DT (Projetos Individuais)</t>
  </si>
  <si>
    <t xml:space="preserve">    </t>
  </si>
  <si>
    <t xml:space="preserve">  </t>
  </si>
  <si>
    <t xml:space="preserve">     </t>
  </si>
  <si>
    <t xml:space="preserve">:   </t>
  </si>
  <si>
    <t xml:space="preserve">       </t>
  </si>
  <si>
    <t>______:_</t>
  </si>
  <si>
    <r>
      <t xml:space="preserve">Notas:
</t>
    </r>
    <r>
      <rPr>
        <vertAlign val="superscript"/>
        <sz val="10"/>
        <color theme="1"/>
        <rFont val="Calibri"/>
        <family val="2"/>
        <scheme val="minor"/>
      </rPr>
      <t>(1)</t>
    </r>
    <r>
      <rPr>
        <sz val="10"/>
        <color theme="1"/>
        <rFont val="Calibri"/>
        <family val="2"/>
        <scheme val="minor"/>
      </rPr>
      <t xml:space="preserve"> Os potenciais contratos a formalizar incluem as situações em que o financiamento para a abertura dos procedimentos concursais já se encontra atribuído ou contratualizado com a instituição contratante (ex: apoios institucionais, projetos de I&amp;D, norma transitória DL 57/2016) ou em que o enquadramento legal existente impõe a abertura de procedimentos concursais ou celebração de contratos por tempo indeterminado quando verificadas determinadas condições pelo doutorado (ex: PREVPAP ou Regime transitório ECPDESP).
</t>
    </r>
    <r>
      <rPr>
        <vertAlign val="superscript"/>
        <sz val="10"/>
        <color theme="1"/>
        <rFont val="Calibri"/>
        <family val="2"/>
        <scheme val="minor"/>
      </rPr>
      <t>(2)</t>
    </r>
    <r>
      <rPr>
        <sz val="10"/>
        <color theme="1"/>
        <rFont val="Calibri"/>
        <family val="2"/>
        <scheme val="minor"/>
      </rPr>
      <t xml:space="preserve"> O Concurso Estímulo ao Emprego Científico Individual 2018 decorreu de 17 de janeiro de 2019 até 20 de fevereiro de 2019. Encontra-se neste momento em fase de análise das candidaturas.
</t>
    </r>
    <r>
      <rPr>
        <vertAlign val="superscript"/>
        <sz val="10"/>
        <color theme="1"/>
        <rFont val="Calibri"/>
        <family val="2"/>
        <scheme val="minor"/>
      </rPr>
      <t>(3)</t>
    </r>
    <r>
      <rPr>
        <sz val="10"/>
        <color theme="1"/>
        <rFont val="Calibri"/>
        <family val="2"/>
        <scheme val="minor"/>
      </rPr>
      <t xml:space="preserve"> A categoria "concursos regulares de ingresso em carreira" não inclui os procedimentos concursais para ingresso em carreira estabelecidos ao abrigo do n.º 6 do artigo 23.º do DL 57/2016. Esse procedimentos concursais são incluídos na categoria "Norma transitória DL 57/2016". A diferença entre os valores aqui apresentados e os constantes no anexo 6 justifica-se pelo facto de o anexo 6 contabilizar também procedimentos concursais para progressão ao passo que este contabilizador geral refere-se apenas a situações de ingresso/novos contratos. Nas situações de progressão já existe um contrato por  tempo indeterminado pré-existente, em regra.
</t>
    </r>
    <r>
      <rPr>
        <vertAlign val="superscript"/>
        <sz val="10"/>
        <color theme="1"/>
        <rFont val="Calibri"/>
        <family val="2"/>
        <scheme val="minor"/>
      </rPr>
      <t>(4)</t>
    </r>
    <r>
      <rPr>
        <sz val="10"/>
        <color theme="1"/>
        <rFont val="Calibri"/>
        <family val="2"/>
        <scheme val="minor"/>
      </rPr>
      <t xml:space="preserve"> A contabilização de situações a regularizar por via do PREVPAP considera apenas as deliberações das comissões de avaliação bipartida CTES de docentes . Não integra as deliberações de outras CAB relativamente a requerentes doutorados que exerçam funções em Laboratórios do Estado ou outras entidades públicas.
</t>
    </r>
    <r>
      <rPr>
        <vertAlign val="superscript"/>
        <sz val="10"/>
        <color theme="1"/>
        <rFont val="Calibri"/>
        <family val="2"/>
        <scheme val="minor"/>
      </rPr>
      <t>(5)</t>
    </r>
    <r>
      <rPr>
        <sz val="10"/>
        <color theme="1"/>
        <rFont val="Calibri"/>
        <family val="2"/>
        <scheme val="minor"/>
      </rPr>
      <t xml:space="preserve"> A contabilização de situações a regularizar por via do PREVPAP considera apenas as deliberações das comissões de avaliação bipartida CTES de  investigadores. Não integra as deliberações de outras CAB relativamente a requerentes doutorados que exerçam funções em Laboratórios do Estado ou outras entidades públicas.
</t>
    </r>
    <r>
      <rPr>
        <vertAlign val="superscript"/>
        <sz val="10"/>
        <color theme="1"/>
        <rFont val="Calibri"/>
        <family val="2"/>
        <scheme val="minor"/>
      </rPr>
      <t xml:space="preserve">(6) </t>
    </r>
    <r>
      <rPr>
        <sz val="10"/>
        <color theme="1"/>
        <rFont val="Calibri"/>
        <family val="2"/>
        <scheme val="minor"/>
      </rPr>
      <t xml:space="preserve">Na presente data o número de bolseiros doutorados com direito a abertura de procedimentos concursais ao abrigo da norma transitória do DL 57/2016 é 2075, encontrando-se celebrados 1687 contratos, pelo que está pendente a contratualização potencial de 387 doutorados ao abrigo dessa norma.
</t>
    </r>
    <r>
      <rPr>
        <vertAlign val="superscript"/>
        <sz val="10"/>
        <color theme="1"/>
        <rFont val="Calibri"/>
        <family val="2"/>
        <scheme val="minor"/>
      </rPr>
      <t xml:space="preserve">(7) </t>
    </r>
    <r>
      <rPr>
        <sz val="10"/>
        <color theme="1"/>
        <rFont val="Calibri"/>
        <family val="2"/>
        <scheme val="minor"/>
      </rPr>
      <t xml:space="preserve">Informação apenas referente a situações típicas de ingresso em carreira (categorias de professor auxiliar, professor adjunto e investigador auxiliar). Dados recolhidos através das instituições de ensino superior.  
</t>
    </r>
    <r>
      <rPr>
        <vertAlign val="superscript"/>
        <sz val="10"/>
        <color theme="1"/>
        <rFont val="Calibri"/>
        <family val="2"/>
        <scheme val="minor"/>
      </rPr>
      <t xml:space="preserve">(8) </t>
    </r>
    <r>
      <rPr>
        <sz val="10"/>
        <color theme="1"/>
        <rFont val="Calibri"/>
        <family val="2"/>
        <scheme val="minor"/>
      </rPr>
      <t xml:space="preserve">Informação recolhida pelo CCISCP sobre quantos dos docentes abrangidos pelo regime transitório do ECPDESP.
</t>
    </r>
    <r>
      <rPr>
        <vertAlign val="superscript"/>
        <sz val="10"/>
        <color theme="1"/>
        <rFont val="Calibri"/>
        <family val="2"/>
        <scheme val="minor"/>
      </rPr>
      <t xml:space="preserve">(9) </t>
    </r>
    <r>
      <rPr>
        <sz val="10"/>
        <color theme="1"/>
        <rFont val="Calibri"/>
        <family val="2"/>
        <scheme val="minor"/>
      </rPr>
      <t>Contratos realizados em 2017. Valor resultante da diferença do número de contratos de doutorados a realizar atividades de I&amp;D em empresas, ao abrigo do sistema de incentivos fiscais SIFIDE, entre 2017 e 2016.</t>
    </r>
    <r>
      <rPr>
        <b/>
        <sz val="10"/>
        <color theme="1"/>
        <rFont val="Calibri"/>
        <family val="2"/>
        <scheme val="minor"/>
      </rPr>
      <t xml:space="preserve"> Ainda não os processos em avaliação pela Agência de Inovação de 2018.</t>
    </r>
    <r>
      <rPr>
        <sz val="10"/>
        <color theme="1"/>
        <rFont val="Calibri"/>
        <family val="2"/>
        <scheme val="minor"/>
      </rPr>
      <t xml:space="preserve"> 
</t>
    </r>
    <r>
      <rPr>
        <vertAlign val="superscript"/>
        <sz val="10"/>
        <color theme="1"/>
        <rFont val="Calibri (corpo)"/>
      </rPr>
      <t>(10)</t>
    </r>
    <r>
      <rPr>
        <sz val="10"/>
        <color theme="1"/>
        <rFont val="Calibri"/>
        <family val="2"/>
        <scheme val="minor"/>
      </rPr>
      <t xml:space="preserve"> Informação detalhada no anexo 8.
</t>
    </r>
    <r>
      <rPr>
        <vertAlign val="superscript"/>
        <sz val="10"/>
        <color theme="1"/>
        <rFont val="Calibri"/>
        <family val="2"/>
        <scheme val="minor"/>
      </rPr>
      <t>(11)</t>
    </r>
    <r>
      <rPr>
        <sz val="10"/>
        <color theme="1"/>
        <rFont val="Calibri"/>
        <family val="2"/>
        <scheme val="minor"/>
      </rPr>
      <t xml:space="preserve"> Incluem-se 400 contratos referentes ao apoio da FCT às Unidades de I&amp;D no âmbito da avaliação que foi concluida em junho de 2019.
</t>
    </r>
    <r>
      <rPr>
        <vertAlign val="superscript"/>
        <sz val="10"/>
        <color theme="1"/>
        <rFont val="Calibri"/>
        <family val="2"/>
        <scheme val="minor"/>
      </rPr>
      <t>(12)</t>
    </r>
    <r>
      <rPr>
        <sz val="10"/>
        <color theme="1"/>
        <rFont val="Calibri"/>
        <family val="2"/>
        <scheme val="minor"/>
      </rPr>
      <t xml:space="preserve"> Contratos realizados em 2017. Valor resultante da diferença do número de contratos de doutorados a realizar atividades de I&amp;D em empresas não abrangidas pelo do sistema de incentivos fiscais SIFIDE, entre 2017 e 2016. Dados DGEEC. 
</t>
    </r>
    <r>
      <rPr>
        <vertAlign val="superscript"/>
        <sz val="10"/>
        <color theme="1"/>
        <rFont val="Calibri"/>
        <family val="2"/>
        <scheme val="minor"/>
      </rPr>
      <t>(13)</t>
    </r>
    <r>
      <rPr>
        <sz val="10"/>
        <color theme="1"/>
        <rFont val="Calibri"/>
        <family val="2"/>
        <scheme val="minor"/>
      </rPr>
      <t xml:space="preserve"> Contratos realizados entre 2017 e 2019  por empresas ao abrigo dos projetos do OI IAPMEI - tipologia SI I&amp;DT (Projetos Individuais). Dados Compete2020.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</si>
</sst>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7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2"/>
      <color theme="1"/>
      <name val="Calibri"/>
      <family val="2"/>
      <scheme val="minor"/>
    </font>
    <font>
      <b/>
      <sz val="11"/>
      <name val="Calibri"/>
      <family val="2"/>
      <scheme val="minor"/>
    </font>
    <font>
      <u/>
      <sz val="11"/>
      <color theme="10"/>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sz val="9"/>
      <color theme="1"/>
      <name val="Calibri"/>
      <family val="2"/>
      <scheme val="minor"/>
    </font>
    <font>
      <b/>
      <sz val="8"/>
      <name val="Calibri"/>
      <family val="2"/>
      <scheme val="minor"/>
    </font>
    <font>
      <sz val="8"/>
      <name val="Calibri"/>
      <family val="2"/>
      <scheme val="minor"/>
    </font>
    <font>
      <b/>
      <sz val="10"/>
      <color theme="1"/>
      <name val="Calibri"/>
      <family val="2"/>
      <scheme val="minor"/>
    </font>
    <font>
      <sz val="10"/>
      <color rgb="FF000000"/>
      <name val="Calibri"/>
      <family val="2"/>
    </font>
    <font>
      <sz val="10"/>
      <color theme="1"/>
      <name val="Calibri"/>
      <family val="2"/>
    </font>
    <font>
      <b/>
      <sz val="10"/>
      <color rgb="FF000000"/>
      <name val="Calibri"/>
      <family val="2"/>
    </font>
    <font>
      <u/>
      <sz val="10"/>
      <color theme="1"/>
      <name val="Calibri"/>
      <family val="2"/>
      <scheme val="minor"/>
    </font>
    <font>
      <sz val="11"/>
      <name val="Calibri"/>
      <family val="2"/>
    </font>
    <font>
      <b/>
      <sz val="11"/>
      <color rgb="FF000000"/>
      <name val="Calibri"/>
      <family val="2"/>
    </font>
    <font>
      <sz val="11"/>
      <color rgb="FF000000"/>
      <name val="Calibri"/>
      <family val="2"/>
    </font>
    <font>
      <sz val="14"/>
      <color theme="0"/>
      <name val="Calibri"/>
      <family val="2"/>
      <scheme val="minor"/>
    </font>
    <font>
      <sz val="11"/>
      <color indexed="8"/>
      <name val="Calibri"/>
      <family val="2"/>
    </font>
    <font>
      <sz val="10"/>
      <name val="Arial"/>
      <family val="2"/>
    </font>
    <font>
      <u/>
      <sz val="10"/>
      <color indexed="12"/>
      <name val="Arial"/>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b/>
      <sz val="11"/>
      <color indexed="8"/>
      <name val="Calibri"/>
      <family val="2"/>
    </font>
    <font>
      <sz val="11"/>
      <color indexed="47"/>
      <name val="Calibri"/>
      <family val="2"/>
    </font>
    <font>
      <b/>
      <sz val="11"/>
      <color indexed="47"/>
      <name val="Calibri"/>
      <family val="2"/>
    </font>
    <font>
      <i/>
      <sz val="11"/>
      <color indexed="25"/>
      <name val="Calibri"/>
      <family val="2"/>
    </font>
    <font>
      <b/>
      <sz val="15"/>
      <color indexed="54"/>
      <name val="Calibri"/>
      <family val="2"/>
    </font>
    <font>
      <b/>
      <sz val="13"/>
      <color indexed="54"/>
      <name val="Calibri"/>
      <family val="2"/>
    </font>
    <font>
      <b/>
      <sz val="11"/>
      <color indexed="54"/>
      <name val="Calibri"/>
      <family val="2"/>
    </font>
    <font>
      <b/>
      <sz val="11"/>
      <color indexed="16"/>
      <name val="Calibri"/>
      <family val="2"/>
    </font>
    <font>
      <b/>
      <sz val="18"/>
      <color indexed="54"/>
      <name val="Cambria"/>
      <family val="2"/>
    </font>
    <font>
      <u/>
      <sz val="11"/>
      <color theme="10"/>
      <name val="Calibri"/>
      <family val="2"/>
    </font>
    <font>
      <sz val="10"/>
      <color theme="1"/>
      <name val="Arial"/>
      <family val="2"/>
    </font>
    <font>
      <sz val="20"/>
      <color theme="1"/>
      <name val="Calibri"/>
      <family val="2"/>
      <scheme val="minor"/>
    </font>
    <font>
      <sz val="12"/>
      <color theme="1"/>
      <name val="Calibri"/>
      <family val="2"/>
      <scheme val="minor"/>
    </font>
    <font>
      <b/>
      <vertAlign val="superscript"/>
      <sz val="9"/>
      <color theme="1"/>
      <name val="Calibri"/>
      <family val="2"/>
      <scheme val="minor"/>
    </font>
    <font>
      <sz val="12"/>
      <name val="Calibri"/>
      <family val="2"/>
      <scheme val="minor"/>
    </font>
    <font>
      <sz val="9"/>
      <name val="Calibri"/>
      <family val="2"/>
      <scheme val="minor"/>
    </font>
    <font>
      <i/>
      <sz val="10"/>
      <color theme="1"/>
      <name val="Calibri"/>
      <family val="2"/>
      <scheme val="minor"/>
    </font>
    <font>
      <b/>
      <i/>
      <sz val="10"/>
      <color rgb="FF000000"/>
      <name val="Calibri"/>
      <family val="2"/>
    </font>
    <font>
      <i/>
      <sz val="10"/>
      <color rgb="FF000000"/>
      <name val="Calibri"/>
      <family val="2"/>
    </font>
    <font>
      <b/>
      <sz val="11"/>
      <color theme="0"/>
      <name val="Calibri"/>
      <family val="2"/>
      <scheme val="minor"/>
    </font>
    <font>
      <u/>
      <sz val="11"/>
      <color theme="1"/>
      <name val="Calibri"/>
      <family val="2"/>
      <scheme val="minor"/>
    </font>
    <font>
      <vertAlign val="superscript"/>
      <sz val="10"/>
      <color theme="1"/>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b/>
      <sz val="10"/>
      <color rgb="FF000000"/>
      <name val="Calibri"/>
      <family val="2"/>
      <scheme val="minor"/>
    </font>
    <font>
      <u/>
      <sz val="11"/>
      <color rgb="FF0563C1"/>
      <name val="Calibri"/>
      <family val="2"/>
      <scheme val="minor"/>
    </font>
    <font>
      <sz val="11"/>
      <color rgb="FFFFFFFF"/>
      <name val="Calibri"/>
      <family val="2"/>
      <scheme val="minor"/>
    </font>
    <font>
      <vertAlign val="superscript"/>
      <sz val="11"/>
      <color theme="1"/>
      <name val="Calibri"/>
      <family val="2"/>
      <scheme val="minor"/>
    </font>
    <font>
      <vertAlign val="superscript"/>
      <sz val="10"/>
      <color theme="1"/>
      <name val="Calibri (corpo)"/>
    </font>
    <font>
      <b/>
      <i/>
      <sz val="9"/>
      <color theme="1"/>
      <name val="Calibri"/>
      <family val="2"/>
      <scheme val="minor"/>
    </font>
    <font>
      <i/>
      <sz val="9"/>
      <color theme="1"/>
      <name val="Calibri"/>
      <family val="2"/>
      <scheme val="minor"/>
    </font>
    <font>
      <b/>
      <sz val="10"/>
      <color theme="0"/>
      <name val="Calibri"/>
      <family val="2"/>
      <scheme val="minor"/>
    </font>
    <font>
      <b/>
      <sz val="8"/>
      <color theme="0"/>
      <name val="Calibri"/>
      <family val="2"/>
      <scheme val="minor"/>
    </font>
    <font>
      <b/>
      <sz val="16"/>
      <color theme="1"/>
      <name val="Calibri"/>
      <family val="2"/>
      <scheme val="minor"/>
    </font>
    <font>
      <sz val="11"/>
      <color theme="0"/>
      <name val="Calibri"/>
      <family val="2"/>
      <scheme val="minor"/>
    </font>
    <font>
      <b/>
      <i/>
      <sz val="11"/>
      <color theme="1"/>
      <name val="Calibri"/>
      <family val="2"/>
      <scheme val="minor"/>
    </font>
    <font>
      <b/>
      <sz val="14"/>
      <color theme="1"/>
      <name val="Calibri"/>
      <family val="2"/>
      <scheme val="minor"/>
    </font>
  </fonts>
  <fills count="62">
    <fill>
      <patternFill patternType="none"/>
    </fill>
    <fill>
      <patternFill patternType="gray125"/>
    </fill>
    <fill>
      <patternFill patternType="solid">
        <fgColor theme="3" tint="0.7999816888943144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0"/>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rgb="FFFFE699"/>
        <bgColor rgb="FF000000"/>
      </patternFill>
    </fill>
    <fill>
      <patternFill patternType="solid">
        <fgColor rgb="FF808080"/>
        <bgColor rgb="FF000000"/>
      </patternFill>
    </fill>
    <fill>
      <patternFill patternType="solid">
        <fgColor rgb="FFFFD966"/>
        <bgColor rgb="FF000000"/>
      </patternFill>
    </fill>
    <fill>
      <patternFill patternType="solid">
        <fgColor rgb="FFFFFFFF"/>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79998168889431442"/>
        <bgColor rgb="FF000000"/>
      </patternFill>
    </fill>
    <fill>
      <patternFill patternType="solid">
        <fgColor theme="9" tint="0.59999389629810485"/>
        <bgColor indexed="64"/>
      </patternFill>
    </fill>
    <fill>
      <patternFill patternType="solid">
        <fgColor indexed="31"/>
        <bgColor indexed="22"/>
      </patternFill>
    </fill>
    <fill>
      <patternFill patternType="solid">
        <fgColor indexed="55"/>
        <bgColor indexed="23"/>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1"/>
        <bgColor indexed="47"/>
      </patternFill>
    </fill>
    <fill>
      <patternFill patternType="solid">
        <fgColor indexed="44"/>
        <bgColor indexed="31"/>
      </patternFill>
    </fill>
    <fill>
      <patternFill patternType="solid">
        <fgColor indexed="29"/>
        <bgColor indexed="61"/>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9"/>
        <bgColor indexed="26"/>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45"/>
        <bgColor indexed="29"/>
      </patternFill>
    </fill>
    <fill>
      <patternFill patternType="solid">
        <fgColor indexed="61"/>
        <bgColor indexed="29"/>
      </patternFill>
    </fill>
    <fill>
      <patternFill patternType="lightUp"/>
    </fill>
    <fill>
      <patternFill patternType="solid">
        <fgColor indexed="43"/>
        <bgColor indexed="26"/>
      </patternFill>
    </fill>
    <fill>
      <patternFill patternType="solid">
        <fgColor indexed="26"/>
        <bgColor indexed="9"/>
      </patternFill>
    </fill>
    <fill>
      <patternFill patternType="solid">
        <fgColor theme="0" tint="-0.249977111117893"/>
        <bgColor rgb="FF000000"/>
      </patternFill>
    </fill>
    <fill>
      <patternFill patternType="solid">
        <fgColor theme="0"/>
        <bgColor rgb="FF000000"/>
      </patternFill>
    </fill>
    <fill>
      <patternFill patternType="solid">
        <fgColor theme="4"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8696B"/>
        <bgColor rgb="FF000000"/>
      </patternFill>
    </fill>
    <fill>
      <patternFill patternType="solid">
        <fgColor rgb="FF63BE7B"/>
        <bgColor rgb="FF000000"/>
      </patternFill>
    </fill>
    <fill>
      <patternFill patternType="solid">
        <fgColor rgb="FF757171"/>
        <bgColor rgb="FF000000"/>
      </patternFill>
    </fill>
    <fill>
      <patternFill patternType="solid">
        <fgColor theme="2" tint="-0.749992370372631"/>
        <bgColor indexed="64"/>
      </patternFill>
    </fill>
    <fill>
      <patternFill patternType="solid">
        <fgColor theme="9" tint="-0.249977111117893"/>
        <bgColor indexed="64"/>
      </patternFill>
    </fill>
    <fill>
      <patternFill patternType="solid">
        <fgColor theme="9"/>
        <bgColor indexed="64"/>
      </patternFill>
    </fill>
  </fills>
  <borders count="114">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bottom style="thin">
        <color theme="3" tint="-0.24994659260841701"/>
      </bottom>
      <diagonal/>
    </border>
    <border>
      <left style="thin">
        <color auto="1"/>
      </left>
      <right style="thin">
        <color auto="1"/>
      </right>
      <top style="thin">
        <color auto="1"/>
      </top>
      <bottom style="thin">
        <color auto="1"/>
      </bottom>
      <diagonal/>
    </border>
    <border>
      <left style="thin">
        <color theme="3" tint="-0.24994659260841701"/>
      </left>
      <right style="thin">
        <color theme="3" tint="-0.24994659260841701"/>
      </right>
      <top style="thin">
        <color theme="3" tint="-0.2499465926084170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33F4F"/>
      </left>
      <right style="thin">
        <color rgb="FF333F4F"/>
      </right>
      <top style="thin">
        <color rgb="FF333F4F"/>
      </top>
      <bottom style="thin">
        <color rgb="FF333F4F"/>
      </bottom>
      <diagonal/>
    </border>
    <border>
      <left style="thin">
        <color auto="1"/>
      </left>
      <right style="thin">
        <color rgb="FF333F4F"/>
      </right>
      <top style="thin">
        <color rgb="FF333F4F"/>
      </top>
      <bottom style="thin">
        <color rgb="FF333F4F"/>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theme="3" tint="-0.24994659260841701"/>
      </right>
      <top/>
      <bottom style="thin">
        <color theme="3" tint="-0.2499465926084170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diagonal/>
    </border>
    <border>
      <left/>
      <right/>
      <top/>
      <bottom style="thick">
        <color indexed="62"/>
      </bottom>
      <diagonal/>
    </border>
    <border>
      <left/>
      <right/>
      <top/>
      <bottom style="medium">
        <color indexed="30"/>
      </bottom>
      <diagonal/>
    </border>
    <border>
      <left style="thin">
        <color indexed="25"/>
      </left>
      <right style="thin">
        <color indexed="25"/>
      </right>
      <top style="thin">
        <color indexed="25"/>
      </top>
      <bottom style="thin">
        <color indexed="25"/>
      </bottom>
      <diagonal/>
    </border>
    <border>
      <left/>
      <right/>
      <top/>
      <bottom style="double">
        <color indexed="52"/>
      </bottom>
      <diagonal/>
    </border>
    <border>
      <left style="double">
        <color indexed="16"/>
      </left>
      <right style="double">
        <color indexed="16"/>
      </right>
      <top style="double">
        <color indexed="16"/>
      </top>
      <bottom style="double">
        <color indexed="16"/>
      </bottom>
      <diagonal/>
    </border>
    <border>
      <left/>
      <right/>
      <top/>
      <bottom style="thick">
        <color indexed="45"/>
      </bottom>
      <diagonal/>
    </border>
    <border>
      <left style="thin">
        <color indexed="45"/>
      </left>
      <right style="thin">
        <color indexed="45"/>
      </right>
      <top style="thin">
        <color indexed="45"/>
      </top>
      <bottom style="thin">
        <color indexed="45"/>
      </bottom>
      <diagonal/>
    </border>
    <border>
      <left style="thin">
        <color indexed="16"/>
      </left>
      <right style="thin">
        <color indexed="16"/>
      </right>
      <top style="thin">
        <color indexed="16"/>
      </top>
      <bottom style="thin">
        <color indexed="16"/>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theme="1" tint="4.9989318521683403E-2"/>
      </right>
      <top style="thin">
        <color indexed="64"/>
      </top>
      <bottom style="hair">
        <color theme="1" tint="4.9989318521683403E-2"/>
      </bottom>
      <diagonal/>
    </border>
    <border>
      <left style="hair">
        <color theme="1" tint="4.9989318521683403E-2"/>
      </left>
      <right style="hair">
        <color theme="1" tint="4.9989318521683403E-2"/>
      </right>
      <top style="thin">
        <color indexed="64"/>
      </top>
      <bottom style="hair">
        <color theme="1" tint="4.9989318521683403E-2"/>
      </bottom>
      <diagonal/>
    </border>
    <border>
      <left style="hair">
        <color theme="1" tint="4.9989318521683403E-2"/>
      </left>
      <right style="thin">
        <color indexed="64"/>
      </right>
      <top style="thin">
        <color indexed="64"/>
      </top>
      <bottom style="hair">
        <color theme="1" tint="4.9989318521683403E-2"/>
      </bottom>
      <diagonal/>
    </border>
    <border>
      <left style="thin">
        <color indexed="64"/>
      </left>
      <right style="hair">
        <color theme="1" tint="4.9989318521683403E-2"/>
      </right>
      <top style="hair">
        <color theme="1" tint="4.9989318521683403E-2"/>
      </top>
      <bottom style="hair">
        <color theme="1" tint="4.9989318521683403E-2"/>
      </bottom>
      <diagonal/>
    </border>
    <border>
      <left style="hair">
        <color theme="1" tint="4.9989318521683403E-2"/>
      </left>
      <right style="hair">
        <color theme="1" tint="4.9989318521683403E-2"/>
      </right>
      <top style="hair">
        <color theme="1" tint="4.9989318521683403E-2"/>
      </top>
      <bottom style="hair">
        <color theme="1" tint="4.9989318521683403E-2"/>
      </bottom>
      <diagonal/>
    </border>
    <border>
      <left style="hair">
        <color theme="1" tint="4.9989318521683403E-2"/>
      </left>
      <right style="thin">
        <color indexed="64"/>
      </right>
      <top style="hair">
        <color theme="1" tint="4.9989318521683403E-2"/>
      </top>
      <bottom style="hair">
        <color theme="1" tint="4.9989318521683403E-2"/>
      </bottom>
      <diagonal/>
    </border>
    <border>
      <left style="thin">
        <color rgb="FF333F4F"/>
      </left>
      <right/>
      <top style="thin">
        <color rgb="FF333F4F"/>
      </top>
      <bottom style="thin">
        <color rgb="FF333F4F"/>
      </bottom>
      <diagonal/>
    </border>
    <border>
      <left style="thin">
        <color theme="3" tint="-0.24994659260841701"/>
      </left>
      <right/>
      <top style="thin">
        <color theme="3" tint="-0.24994659260841701"/>
      </top>
      <bottom/>
      <diagonal/>
    </border>
    <border>
      <left style="thin">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right/>
      <top style="medium">
        <color auto="1"/>
      </top>
      <bottom style="hair">
        <color auto="1"/>
      </bottom>
      <diagonal/>
    </border>
    <border>
      <left/>
      <right/>
      <top style="hair">
        <color auto="1"/>
      </top>
      <bottom style="medium">
        <color auto="1"/>
      </bottom>
      <diagonal/>
    </border>
    <border>
      <left style="medium">
        <color indexed="64"/>
      </left>
      <right style="hair">
        <color auto="1"/>
      </right>
      <top style="medium">
        <color auto="1"/>
      </top>
      <bottom style="hair">
        <color auto="1"/>
      </bottom>
      <diagonal/>
    </border>
    <border>
      <left style="hair">
        <color auto="1"/>
      </left>
      <right style="medium">
        <color indexed="64"/>
      </right>
      <top style="medium">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auto="1"/>
      </bottom>
      <diagonal/>
    </border>
    <border>
      <left style="hair">
        <color auto="1"/>
      </left>
      <right style="medium">
        <color indexed="64"/>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rgb="FF333F4F"/>
      </top>
      <bottom style="thin">
        <color rgb="FF333F4F"/>
      </bottom>
      <diagonal/>
    </border>
    <border>
      <left style="thin">
        <color indexed="64"/>
      </left>
      <right style="thin">
        <color indexed="64"/>
      </right>
      <top style="thin">
        <color indexed="64"/>
      </top>
      <bottom/>
      <diagonal/>
    </border>
    <border>
      <left style="thin">
        <color theme="3" tint="-0.24994659260841701"/>
      </left>
      <right/>
      <top/>
      <bottom/>
      <diagonal/>
    </border>
    <border>
      <left/>
      <right/>
      <top style="medium">
        <color auto="1"/>
      </top>
      <bottom style="medium">
        <color auto="1"/>
      </bottom>
      <diagonal/>
    </border>
    <border>
      <left style="thin">
        <color auto="1"/>
      </left>
      <right style="hair">
        <color auto="1"/>
      </right>
      <top style="medium">
        <color auto="1"/>
      </top>
      <bottom style="medium">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indexed="64"/>
      </top>
      <bottom style="hair">
        <color indexed="64"/>
      </bottom>
      <diagonal/>
    </border>
    <border>
      <left style="thin">
        <color auto="1"/>
      </left>
      <right style="hair">
        <color auto="1"/>
      </right>
      <top style="hair">
        <color auto="1"/>
      </top>
      <bottom style="medium">
        <color auto="1"/>
      </bottom>
      <diagonal/>
    </border>
    <border>
      <left style="hair">
        <color indexed="64"/>
      </left>
      <right/>
      <top style="hair">
        <color indexed="64"/>
      </top>
      <bottom style="hair">
        <color indexed="64"/>
      </bottom>
      <diagonal/>
    </border>
    <border>
      <left/>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indexed="64"/>
      </left>
      <right/>
      <top style="thin">
        <color auto="1"/>
      </top>
      <bottom style="hair">
        <color auto="1"/>
      </bottom>
      <diagonal/>
    </border>
    <border>
      <left style="thin">
        <color indexed="64"/>
      </left>
      <right/>
      <top style="thin">
        <color auto="1"/>
      </top>
      <bottom style="hair">
        <color auto="1"/>
      </bottom>
      <diagonal/>
    </border>
  </borders>
  <cellStyleXfs count="159">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5" borderId="0" applyNumberFormat="0" applyBorder="0" applyAlignment="0" applyProtection="0"/>
    <xf numFmtId="0" fontId="35" fillId="36"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43" borderId="0" applyNumberFormat="0" applyBorder="0" applyAlignment="0" applyProtection="0"/>
    <xf numFmtId="0" fontId="31" fillId="27" borderId="0" applyNumberFormat="0" applyBorder="0" applyAlignment="0" applyProtection="0"/>
    <xf numFmtId="0" fontId="27" fillId="44" borderId="38" applyNumberFormat="0" applyAlignment="0" applyProtection="0"/>
    <xf numFmtId="0" fontId="36" fillId="45" borderId="40" applyNumberFormat="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 fillId="46" borderId="26" applyFont="0" applyBorder="0"/>
    <xf numFmtId="0" fontId="37" fillId="0" borderId="0" applyNumberFormat="0" applyFill="0" applyBorder="0" applyAlignment="0" applyProtection="0"/>
    <xf numFmtId="0" fontId="29" fillId="28" borderId="0" applyNumberFormat="0" applyBorder="0" applyAlignment="0" applyProtection="0"/>
    <xf numFmtId="0" fontId="38" fillId="0" borderId="36" applyNumberFormat="0" applyFill="0" applyAlignment="0" applyProtection="0"/>
    <xf numFmtId="0" fontId="39" fillId="0" borderId="41" applyNumberFormat="0" applyFill="0" applyAlignment="0" applyProtection="0"/>
    <xf numFmtId="0" fontId="40" fillId="0" borderId="37" applyNumberFormat="0" applyFill="0" applyAlignment="0" applyProtection="0"/>
    <xf numFmtId="0" fontId="40" fillId="0" borderId="0" applyNumberFormat="0" applyFill="0" applyBorder="0" applyAlignment="0" applyProtection="0"/>
    <xf numFmtId="0" fontId="43"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0" fillId="31" borderId="38" applyNumberFormat="0" applyAlignment="0" applyProtection="0"/>
    <xf numFmtId="0" fontId="28" fillId="0" borderId="39" applyNumberFormat="0" applyFill="0" applyAlignment="0" applyProtection="0"/>
    <xf numFmtId="0" fontId="32" fillId="4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44" fillId="0" borderId="0"/>
    <xf numFmtId="0" fontId="44"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48" borderId="42" applyNumberFormat="0" applyAlignment="0" applyProtection="0"/>
    <xf numFmtId="0" fontId="41" fillId="44" borderId="43"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42" fillId="0" borderId="0" applyNumberFormat="0" applyFill="0" applyBorder="0" applyAlignment="0" applyProtection="0"/>
    <xf numFmtId="0" fontId="34" fillId="0" borderId="44" applyNumberFormat="0" applyFill="0" applyAlignment="0" applyProtection="0"/>
    <xf numFmtId="0" fontId="33" fillId="0" borderId="0" applyNumberFormat="0" applyFill="0" applyBorder="0" applyAlignment="0" applyProtection="0"/>
  </cellStyleXfs>
  <cellXfs count="367">
    <xf numFmtId="0" fontId="0" fillId="0" borderId="0" xfId="0"/>
    <xf numFmtId="1" fontId="3" fillId="2" borderId="1" xfId="0" applyNumberFormat="1" applyFont="1" applyFill="1" applyBorder="1" applyAlignment="1">
      <alignment horizontal="right" vertical="center" indent="1"/>
    </xf>
    <xf numFmtId="1" fontId="3" fillId="3" borderId="1" xfId="0" applyNumberFormat="1" applyFont="1" applyFill="1" applyBorder="1" applyAlignment="1">
      <alignment horizontal="right" vertical="center" indent="1"/>
    </xf>
    <xf numFmtId="1" fontId="3" fillId="4" borderId="1" xfId="0" applyNumberFormat="1" applyFont="1" applyFill="1" applyBorder="1" applyAlignment="1">
      <alignment horizontal="right" vertical="center" indent="1"/>
    </xf>
    <xf numFmtId="1" fontId="3" fillId="5" borderId="1" xfId="0" applyNumberFormat="1" applyFont="1" applyFill="1" applyBorder="1" applyAlignment="1">
      <alignment horizontal="right" vertical="center" indent="1"/>
    </xf>
    <xf numFmtId="1" fontId="3" fillId="6" borderId="1" xfId="0" applyNumberFormat="1" applyFont="1" applyFill="1" applyBorder="1" applyAlignment="1">
      <alignment horizontal="right" vertical="center" indent="1"/>
    </xf>
    <xf numFmtId="1" fontId="0" fillId="7" borderId="1" xfId="0" applyNumberFormat="1" applyFill="1" applyBorder="1" applyAlignment="1">
      <alignment horizontal="right" vertical="center" indent="1"/>
    </xf>
    <xf numFmtId="1" fontId="0" fillId="8" borderId="1" xfId="0" applyNumberFormat="1" applyFill="1" applyBorder="1" applyAlignment="1">
      <alignment horizontal="right" vertical="center" indent="1"/>
    </xf>
    <xf numFmtId="1" fontId="0" fillId="4" borderId="1" xfId="0" applyNumberFormat="1" applyFill="1" applyBorder="1" applyAlignment="1">
      <alignment horizontal="right" vertical="center" indent="1"/>
    </xf>
    <xf numFmtId="1" fontId="0" fillId="5" borderId="1" xfId="0" applyNumberFormat="1" applyFill="1" applyBorder="1" applyAlignment="1">
      <alignment horizontal="right" vertical="center" indent="1"/>
    </xf>
    <xf numFmtId="1" fontId="0" fillId="6" borderId="1" xfId="0" applyNumberFormat="1" applyFill="1" applyBorder="1" applyAlignment="1">
      <alignment horizontal="right" vertical="center" indent="1"/>
    </xf>
    <xf numFmtId="1" fontId="2" fillId="5" borderId="1" xfId="0" applyNumberFormat="1" applyFont="1" applyFill="1" applyBorder="1" applyAlignment="1">
      <alignment horizontal="right" vertical="center" indent="1"/>
    </xf>
    <xf numFmtId="3" fontId="0" fillId="9" borderId="1" xfId="0" applyNumberFormat="1" applyFill="1" applyBorder="1" applyAlignment="1">
      <alignment horizontal="right" vertical="center" indent="1"/>
    </xf>
    <xf numFmtId="3" fontId="0" fillId="5" borderId="1" xfId="0" applyNumberFormat="1" applyFill="1" applyBorder="1" applyAlignment="1">
      <alignment horizontal="right" vertical="center" indent="1"/>
    </xf>
    <xf numFmtId="3" fontId="0" fillId="6" borderId="1" xfId="0" applyNumberFormat="1" applyFill="1" applyBorder="1" applyAlignment="1">
      <alignment horizontal="right" vertical="center" indent="1"/>
    </xf>
    <xf numFmtId="3" fontId="0" fillId="7" borderId="1" xfId="0" applyNumberFormat="1" applyFill="1" applyBorder="1" applyAlignment="1">
      <alignment horizontal="right" vertical="center" indent="1"/>
    </xf>
    <xf numFmtId="3" fontId="0" fillId="8" borderId="1" xfId="0" applyNumberFormat="1" applyFill="1" applyBorder="1" applyAlignment="1">
      <alignment horizontal="right" vertical="center" indent="1"/>
    </xf>
    <xf numFmtId="3" fontId="0" fillId="4" borderId="1" xfId="0" applyNumberFormat="1" applyFill="1" applyBorder="1" applyAlignment="1">
      <alignment horizontal="right" vertical="center" indent="1"/>
    </xf>
    <xf numFmtId="0" fontId="0" fillId="0" borderId="0" xfId="0" applyAlignment="1">
      <alignment horizontal="right" vertical="center"/>
    </xf>
    <xf numFmtId="0" fontId="0" fillId="7" borderId="0" xfId="0" applyFill="1" applyAlignment="1">
      <alignment horizontal="right" vertical="center"/>
    </xf>
    <xf numFmtId="0" fontId="4" fillId="7" borderId="0" xfId="0" applyFont="1" applyFill="1" applyAlignment="1">
      <alignment horizontal="center"/>
    </xf>
    <xf numFmtId="0" fontId="0" fillId="7" borderId="0" xfId="0" applyFill="1"/>
    <xf numFmtId="0" fontId="6" fillId="2" borderId="1" xfId="0" applyFont="1" applyFill="1" applyBorder="1" applyAlignment="1">
      <alignment horizontal="center" vertical="center"/>
    </xf>
    <xf numFmtId="0" fontId="6" fillId="2" borderId="1" xfId="0" applyFont="1" applyFill="1" applyBorder="1" applyAlignment="1">
      <alignment horizontal="center" textRotation="90"/>
    </xf>
    <xf numFmtId="0" fontId="3" fillId="2" borderId="1" xfId="0" applyFont="1" applyFill="1" applyBorder="1" applyAlignment="1">
      <alignment horizontal="center" textRotation="90"/>
    </xf>
    <xf numFmtId="0" fontId="3" fillId="3" borderId="1" xfId="0" applyFont="1" applyFill="1" applyBorder="1" applyAlignment="1">
      <alignment horizontal="center" textRotation="90"/>
    </xf>
    <xf numFmtId="0" fontId="3" fillId="4" borderId="1" xfId="0" applyFont="1" applyFill="1" applyBorder="1" applyAlignment="1">
      <alignment horizontal="center" textRotation="90"/>
    </xf>
    <xf numFmtId="0" fontId="6" fillId="4" borderId="1" xfId="0" applyFont="1" applyFill="1" applyBorder="1" applyAlignment="1">
      <alignment horizontal="center" textRotation="90"/>
    </xf>
    <xf numFmtId="0" fontId="6" fillId="5" borderId="1" xfId="0" applyFont="1" applyFill="1" applyBorder="1" applyAlignment="1">
      <alignment horizontal="center" textRotation="90"/>
    </xf>
    <xf numFmtId="0" fontId="3" fillId="10" borderId="5" xfId="0" applyFont="1" applyFill="1" applyBorder="1" applyAlignment="1">
      <alignment horizontal="center" textRotation="90"/>
    </xf>
    <xf numFmtId="0" fontId="3" fillId="6" borderId="5" xfId="0" applyFont="1" applyFill="1" applyBorder="1" applyAlignment="1">
      <alignment horizontal="center" textRotation="90"/>
    </xf>
    <xf numFmtId="0" fontId="5" fillId="9" borderId="1" xfId="0" applyFont="1" applyFill="1" applyBorder="1" applyAlignment="1">
      <alignment horizontal="center" vertical="center"/>
    </xf>
    <xf numFmtId="3" fontId="5" fillId="9" borderId="1" xfId="0" applyNumberFormat="1" applyFont="1" applyFill="1" applyBorder="1" applyAlignment="1">
      <alignment horizontal="center" vertical="center"/>
    </xf>
    <xf numFmtId="3" fontId="5" fillId="11" borderId="1" xfId="0" applyNumberFormat="1" applyFont="1" applyFill="1" applyBorder="1" applyAlignment="1">
      <alignment horizontal="center" vertical="center"/>
    </xf>
    <xf numFmtId="3" fontId="5" fillId="5" borderId="1" xfId="0" applyNumberFormat="1" applyFont="1" applyFill="1" applyBorder="1" applyAlignment="1">
      <alignment horizontal="center" vertical="center"/>
    </xf>
    <xf numFmtId="3" fontId="5" fillId="6" borderId="1" xfId="0" applyNumberFormat="1" applyFont="1" applyFill="1" applyBorder="1" applyAlignment="1">
      <alignment horizontal="center" vertical="center"/>
    </xf>
    <xf numFmtId="0" fontId="0" fillId="9" borderId="1" xfId="0" applyFill="1" applyBorder="1" applyAlignment="1">
      <alignment vertical="center"/>
    </xf>
    <xf numFmtId="3" fontId="7" fillId="7" borderId="1" xfId="2" applyNumberFormat="1" applyFill="1" applyBorder="1" applyAlignment="1">
      <alignment horizontal="left" vertical="center" indent="1"/>
    </xf>
    <xf numFmtId="1" fontId="0" fillId="7" borderId="4" xfId="0" applyNumberFormat="1" applyFill="1" applyBorder="1" applyAlignment="1">
      <alignment horizontal="right" vertical="center" indent="1"/>
    </xf>
    <xf numFmtId="0" fontId="3" fillId="2" borderId="7" xfId="0" applyFont="1" applyFill="1" applyBorder="1" applyAlignment="1">
      <alignment horizontal="center" vertical="center"/>
    </xf>
    <xf numFmtId="3" fontId="0" fillId="7" borderId="5" xfId="0" applyNumberFormat="1" applyFill="1" applyBorder="1" applyAlignment="1">
      <alignment horizontal="left" vertical="center" indent="1"/>
    </xf>
    <xf numFmtId="0" fontId="0" fillId="0" borderId="6" xfId="0" applyBorder="1"/>
    <xf numFmtId="3" fontId="0" fillId="7" borderId="6" xfId="0" applyNumberFormat="1" applyFill="1" applyBorder="1" applyAlignment="1">
      <alignment horizontal="left" vertical="center" indent="1"/>
    </xf>
    <xf numFmtId="0" fontId="0" fillId="9" borderId="5" xfId="0" applyFill="1" applyBorder="1" applyAlignment="1">
      <alignment vertical="center"/>
    </xf>
    <xf numFmtId="0" fontId="0" fillId="0" borderId="6" xfId="0" quotePrefix="1" applyBorder="1"/>
    <xf numFmtId="0" fontId="7" fillId="7" borderId="0" xfId="2" applyFill="1" applyAlignment="1">
      <alignment horizontal="right" vertical="center"/>
    </xf>
    <xf numFmtId="0" fontId="13" fillId="2" borderId="1" xfId="0" applyFont="1" applyFill="1" applyBorder="1" applyAlignment="1">
      <alignment horizontal="center" vertical="center"/>
    </xf>
    <xf numFmtId="0" fontId="11" fillId="0" borderId="1" xfId="0" applyFont="1" applyBorder="1"/>
    <xf numFmtId="0" fontId="15" fillId="7" borderId="0" xfId="0" applyFont="1" applyFill="1" applyAlignment="1">
      <alignment horizontal="center"/>
    </xf>
    <xf numFmtId="0" fontId="8" fillId="7" borderId="0" xfId="0" applyFont="1" applyFill="1"/>
    <xf numFmtId="0" fontId="8" fillId="0" borderId="0" xfId="0" applyFont="1"/>
    <xf numFmtId="0" fontId="18" fillId="17" borderId="12" xfId="0" applyFont="1" applyFill="1" applyBorder="1" applyAlignment="1">
      <alignment horizontal="center" vertical="center" wrapText="1"/>
    </xf>
    <xf numFmtId="0" fontId="18" fillId="17" borderId="13" xfId="0" applyFont="1" applyFill="1" applyBorder="1" applyAlignment="1">
      <alignment horizontal="center" vertical="center" wrapText="1"/>
    </xf>
    <xf numFmtId="0" fontId="18" fillId="17" borderId="14" xfId="0" applyFont="1" applyFill="1" applyBorder="1" applyAlignment="1">
      <alignment horizontal="center" vertical="center" wrapText="1"/>
    </xf>
    <xf numFmtId="0" fontId="18" fillId="17" borderId="16" xfId="0" applyFont="1" applyFill="1" applyBorder="1" applyAlignment="1">
      <alignment horizontal="center" vertical="center" wrapText="1"/>
    </xf>
    <xf numFmtId="0" fontId="17" fillId="17" borderId="17" xfId="0" applyFont="1" applyFill="1" applyBorder="1" applyAlignment="1">
      <alignment horizontal="center" vertical="center"/>
    </xf>
    <xf numFmtId="0" fontId="17" fillId="17" borderId="18" xfId="0" applyFont="1" applyFill="1" applyBorder="1" applyAlignment="1">
      <alignment horizontal="center" vertical="center"/>
    </xf>
    <xf numFmtId="0" fontId="18" fillId="16" borderId="6" xfId="0" applyFont="1" applyFill="1" applyBorder="1" applyAlignment="1">
      <alignment horizontal="center" vertical="center" wrapText="1"/>
    </xf>
    <xf numFmtId="9" fontId="18" fillId="16" borderId="8" xfId="0" applyNumberFormat="1" applyFont="1" applyFill="1" applyBorder="1" applyAlignment="1">
      <alignment horizontal="center" vertical="center"/>
    </xf>
    <xf numFmtId="9" fontId="18" fillId="16" borderId="15" xfId="1" applyFont="1" applyFill="1" applyBorder="1" applyAlignment="1">
      <alignment horizontal="center" vertical="center"/>
    </xf>
    <xf numFmtId="9" fontId="18" fillId="16" borderId="15"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wrapText="1"/>
    </xf>
    <xf numFmtId="0" fontId="2" fillId="9" borderId="1" xfId="0" applyFont="1" applyFill="1" applyBorder="1" applyAlignment="1">
      <alignment horizontal="center" vertical="center"/>
    </xf>
    <xf numFmtId="1" fontId="20" fillId="14" borderId="10" xfId="0" applyNumberFormat="1" applyFont="1" applyFill="1" applyBorder="1" applyAlignment="1">
      <alignment horizontal="right" vertical="center" indent="1"/>
    </xf>
    <xf numFmtId="0" fontId="22" fillId="12" borderId="11" xfId="0" applyFont="1" applyFill="1" applyBorder="1"/>
    <xf numFmtId="3" fontId="22" fillId="13" borderId="11" xfId="0" applyNumberFormat="1" applyFont="1" applyFill="1" applyBorder="1" applyAlignment="1">
      <alignment horizontal="right" vertical="center" indent="1"/>
    </xf>
    <xf numFmtId="0" fontId="6" fillId="0" borderId="25" xfId="0" applyFont="1" applyBorder="1" applyAlignment="1">
      <alignment horizontal="center" vertical="center"/>
    </xf>
    <xf numFmtId="0" fontId="3" fillId="23" borderId="7" xfId="0" applyFont="1" applyFill="1" applyBorder="1" applyAlignment="1">
      <alignment horizontal="center" vertical="center"/>
    </xf>
    <xf numFmtId="0" fontId="23" fillId="0" borderId="0" xfId="0" applyFont="1"/>
    <xf numFmtId="0" fontId="0" fillId="0" borderId="45" xfId="0" applyBorder="1"/>
    <xf numFmtId="9" fontId="21" fillId="50" borderId="10" xfId="1" applyFont="1" applyFill="1" applyBorder="1" applyAlignment="1">
      <alignment horizontal="center" vertical="center"/>
    </xf>
    <xf numFmtId="0" fontId="46" fillId="0" borderId="0" xfId="0" applyFont="1" applyAlignment="1">
      <alignment wrapText="1"/>
    </xf>
    <xf numFmtId="0" fontId="3" fillId="51"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2" borderId="1" xfId="0" applyFont="1" applyFill="1" applyBorder="1" applyAlignment="1">
      <alignment horizontal="center" vertical="center" wrapText="1"/>
    </xf>
    <xf numFmtId="0" fontId="0" fillId="7" borderId="54" xfId="0" applyFill="1" applyBorder="1"/>
    <xf numFmtId="0" fontId="0" fillId="7" borderId="57" xfId="0" applyFill="1" applyBorder="1"/>
    <xf numFmtId="0" fontId="2" fillId="7" borderId="0" xfId="0" applyFont="1" applyFill="1" applyAlignment="1">
      <alignment horizontal="left"/>
    </xf>
    <xf numFmtId="0" fontId="2" fillId="7" borderId="0" xfId="0" applyFont="1" applyFill="1"/>
    <xf numFmtId="0" fontId="0" fillId="7" borderId="46" xfId="0" applyFill="1" applyBorder="1" applyAlignment="1">
      <alignment horizontal="right"/>
    </xf>
    <xf numFmtId="0" fontId="0" fillId="7" borderId="47" xfId="0" applyFill="1" applyBorder="1"/>
    <xf numFmtId="0" fontId="2" fillId="18" borderId="51" xfId="0" applyFont="1" applyFill="1" applyBorder="1"/>
    <xf numFmtId="3" fontId="2" fillId="18" borderId="51" xfId="0" applyNumberFormat="1" applyFont="1" applyFill="1" applyBorder="1"/>
    <xf numFmtId="0" fontId="9" fillId="7" borderId="0" xfId="0" quotePrefix="1" applyFont="1" applyFill="1" applyAlignment="1">
      <alignment vertical="top"/>
    </xf>
    <xf numFmtId="3" fontId="0" fillId="9" borderId="0" xfId="0" applyNumberFormat="1" applyFill="1" applyAlignment="1">
      <alignment horizontal="right" vertical="center" indent="1"/>
    </xf>
    <xf numFmtId="0" fontId="49" fillId="2" borderId="0" xfId="0" quotePrefix="1" applyFont="1" applyFill="1" applyAlignment="1">
      <alignment horizontal="center" vertical="center" wrapText="1"/>
    </xf>
    <xf numFmtId="3" fontId="0" fillId="22" borderId="45" xfId="0" applyNumberFormat="1" applyFill="1" applyBorder="1" applyAlignment="1">
      <alignment horizontal="right" vertical="center" indent="1"/>
    </xf>
    <xf numFmtId="1" fontId="3" fillId="23" borderId="45" xfId="0" applyNumberFormat="1" applyFont="1" applyFill="1" applyBorder="1" applyAlignment="1">
      <alignment horizontal="right" vertical="center" indent="1"/>
    </xf>
    <xf numFmtId="0" fontId="49" fillId="2" borderId="2" xfId="0" quotePrefix="1" applyFont="1" applyFill="1" applyBorder="1" applyAlignment="1">
      <alignment horizontal="center" vertical="center" wrapText="1"/>
    </xf>
    <xf numFmtId="3" fontId="0" fillId="22" borderId="60" xfId="0" applyNumberFormat="1" applyFill="1" applyBorder="1" applyAlignment="1">
      <alignment horizontal="right" vertical="center" indent="1"/>
    </xf>
    <xf numFmtId="1" fontId="3" fillId="3" borderId="60" xfId="0" applyNumberFormat="1" applyFont="1" applyFill="1" applyBorder="1" applyAlignment="1">
      <alignment horizontal="right" vertical="center" indent="1"/>
    </xf>
    <xf numFmtId="3" fontId="0" fillId="8" borderId="60" xfId="0" applyNumberFormat="1" applyFill="1" applyBorder="1" applyAlignment="1">
      <alignment horizontal="right" vertical="center" indent="1"/>
    </xf>
    <xf numFmtId="0" fontId="3" fillId="19" borderId="45" xfId="0" applyFont="1" applyFill="1" applyBorder="1" applyAlignment="1">
      <alignment horizontal="center" vertical="center" textRotation="90" wrapText="1"/>
    </xf>
    <xf numFmtId="0" fontId="49" fillId="2" borderId="45" xfId="0" applyFont="1" applyFill="1" applyBorder="1" applyAlignment="1">
      <alignment horizontal="center" vertical="center" wrapText="1"/>
    </xf>
    <xf numFmtId="3" fontId="21" fillId="49" borderId="45" xfId="0" applyNumberFormat="1" applyFont="1" applyFill="1" applyBorder="1" applyAlignment="1">
      <alignment horizontal="center" vertical="center"/>
    </xf>
    <xf numFmtId="1" fontId="20" fillId="17" borderId="45" xfId="0" applyNumberFormat="1" applyFont="1" applyFill="1" applyBorder="1" applyAlignment="1">
      <alignment horizontal="right" vertical="center" indent="1"/>
    </xf>
    <xf numFmtId="0" fontId="22" fillId="50" borderId="45" xfId="0" applyFont="1" applyFill="1" applyBorder="1"/>
    <xf numFmtId="0" fontId="22" fillId="24" borderId="45" xfId="0" applyFont="1" applyFill="1" applyBorder="1"/>
    <xf numFmtId="0" fontId="22" fillId="50" borderId="45" xfId="0" quotePrefix="1" applyFont="1" applyFill="1" applyBorder="1"/>
    <xf numFmtId="3" fontId="22" fillId="13" borderId="45" xfId="0" applyNumberFormat="1" applyFont="1" applyFill="1" applyBorder="1" applyAlignment="1">
      <alignment horizontal="right" vertical="center" indent="1"/>
    </xf>
    <xf numFmtId="0" fontId="22" fillId="12" borderId="45" xfId="0" applyFont="1" applyFill="1" applyBorder="1"/>
    <xf numFmtId="1" fontId="20" fillId="14" borderId="45" xfId="0" applyNumberFormat="1" applyFont="1" applyFill="1" applyBorder="1" applyAlignment="1">
      <alignment horizontal="right" vertical="center" indent="1"/>
    </xf>
    <xf numFmtId="0" fontId="46" fillId="7" borderId="0" xfId="0" applyFont="1" applyFill="1" applyAlignment="1">
      <alignment wrapText="1"/>
    </xf>
    <xf numFmtId="0" fontId="2" fillId="7" borderId="0" xfId="0" applyFont="1" applyFill="1" applyAlignment="1">
      <alignment horizontal="center" vertical="center" wrapText="1"/>
    </xf>
    <xf numFmtId="0" fontId="9" fillId="7" borderId="0" xfId="0" applyFont="1" applyFill="1" applyAlignment="1">
      <alignment vertical="top" wrapText="1"/>
    </xf>
    <xf numFmtId="0" fontId="14" fillId="52" borderId="1" xfId="0" applyFont="1" applyFill="1" applyBorder="1" applyAlignment="1">
      <alignment horizontal="center" vertical="center"/>
    </xf>
    <xf numFmtId="1" fontId="14" fillId="52" borderId="1" xfId="0" applyNumberFormat="1" applyFont="1" applyFill="1" applyBorder="1" applyAlignment="1">
      <alignment horizontal="right" vertical="center" indent="1"/>
    </xf>
    <xf numFmtId="0" fontId="0" fillId="7" borderId="0" xfId="0" applyFill="1" applyAlignment="1">
      <alignment wrapText="1"/>
    </xf>
    <xf numFmtId="0" fontId="48" fillId="25" borderId="2" xfId="0" applyFont="1" applyFill="1" applyBorder="1" applyAlignment="1">
      <alignment horizontal="center" vertical="center" textRotation="90" wrapText="1"/>
    </xf>
    <xf numFmtId="3" fontId="2" fillId="20" borderId="59" xfId="0" applyNumberFormat="1" applyFont="1" applyFill="1" applyBorder="1" applyAlignment="1">
      <alignment horizontal="center" vertical="center"/>
    </xf>
    <xf numFmtId="1" fontId="3" fillId="25" borderId="60" xfId="0" applyNumberFormat="1" applyFont="1" applyFill="1" applyBorder="1" applyAlignment="1">
      <alignment horizontal="right" vertical="center" indent="1"/>
    </xf>
    <xf numFmtId="1" fontId="3" fillId="25" borderId="59" xfId="0" applyNumberFormat="1" applyFont="1" applyFill="1" applyBorder="1" applyAlignment="1">
      <alignment horizontal="right" vertical="center" indent="1"/>
    </xf>
    <xf numFmtId="3" fontId="0" fillId="53" borderId="60" xfId="0" applyNumberFormat="1" applyFill="1" applyBorder="1" applyAlignment="1">
      <alignment horizontal="right" vertical="center" indent="1"/>
    </xf>
    <xf numFmtId="9" fontId="20" fillId="17" borderId="45" xfId="1" applyFont="1" applyFill="1" applyBorder="1" applyAlignment="1">
      <alignment horizontal="right" vertical="center" indent="1"/>
    </xf>
    <xf numFmtId="3" fontId="0" fillId="7" borderId="57" xfId="0" applyNumberFormat="1" applyFill="1" applyBorder="1"/>
    <xf numFmtId="0" fontId="50" fillId="0" borderId="0" xfId="0" applyFont="1"/>
    <xf numFmtId="0" fontId="18" fillId="0" borderId="61" xfId="0" applyFont="1" applyBorder="1" applyAlignment="1">
      <alignment horizontal="center" vertical="center"/>
    </xf>
    <xf numFmtId="0" fontId="16" fillId="0" borderId="45" xfId="0" applyFont="1" applyBorder="1" applyAlignment="1">
      <alignment vertical="center" wrapText="1"/>
    </xf>
    <xf numFmtId="0" fontId="16" fillId="0" borderId="62" xfId="0" applyFont="1" applyBorder="1" applyAlignment="1">
      <alignment vertical="center" wrapText="1"/>
    </xf>
    <xf numFmtId="0" fontId="16" fillId="7" borderId="0" xfId="0" applyFont="1" applyFill="1" applyAlignment="1">
      <alignment vertical="center" wrapText="1"/>
    </xf>
    <xf numFmtId="9" fontId="51" fillId="8" borderId="63" xfId="1" applyFont="1" applyFill="1" applyBorder="1" applyAlignment="1">
      <alignment horizontal="center" vertical="center"/>
    </xf>
    <xf numFmtId="9" fontId="51" fillId="8" borderId="24" xfId="1" applyFont="1" applyFill="1" applyBorder="1" applyAlignment="1">
      <alignment horizontal="center" vertical="center"/>
    </xf>
    <xf numFmtId="0" fontId="18" fillId="0" borderId="64" xfId="0" applyFont="1" applyBorder="1" applyAlignment="1">
      <alignment horizontal="center" vertical="center"/>
    </xf>
    <xf numFmtId="0" fontId="16" fillId="0" borderId="65" xfId="0" applyFont="1" applyBorder="1" applyAlignment="1">
      <alignment vertical="center" wrapText="1"/>
    </xf>
    <xf numFmtId="0" fontId="53" fillId="5" borderId="51" xfId="0" applyFont="1" applyFill="1" applyBorder="1"/>
    <xf numFmtId="0" fontId="0" fillId="18" borderId="57" xfId="0" applyFill="1" applyBorder="1"/>
    <xf numFmtId="3" fontId="0" fillId="18" borderId="57" xfId="0" applyNumberFormat="1" applyFill="1" applyBorder="1"/>
    <xf numFmtId="0" fontId="0" fillId="7" borderId="73" xfId="0" applyFill="1" applyBorder="1" applyAlignment="1">
      <alignment horizontal="right"/>
    </xf>
    <xf numFmtId="0" fontId="0" fillId="18" borderId="54" xfId="0" applyFill="1" applyBorder="1" applyAlignment="1">
      <alignment horizontal="right"/>
    </xf>
    <xf numFmtId="0" fontId="0" fillId="18" borderId="57" xfId="0" applyFill="1" applyBorder="1" applyAlignment="1">
      <alignment horizontal="right"/>
    </xf>
    <xf numFmtId="0" fontId="56" fillId="15" borderId="0" xfId="0" applyFont="1" applyFill="1"/>
    <xf numFmtId="0" fontId="58"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60" fillId="15" borderId="0" xfId="0" applyFont="1" applyFill="1"/>
    <xf numFmtId="0" fontId="61" fillId="58" borderId="77" xfId="0" applyFont="1" applyFill="1" applyBorder="1" applyAlignment="1">
      <alignment horizontal="center"/>
    </xf>
    <xf numFmtId="0" fontId="0" fillId="0" borderId="0" xfId="0" applyAlignment="1">
      <alignment vertical="center" wrapText="1"/>
    </xf>
    <xf numFmtId="0" fontId="0" fillId="7" borderId="0" xfId="0" applyFill="1" applyAlignment="1">
      <alignment horizontal="center" vertical="center" wrapText="1"/>
    </xf>
    <xf numFmtId="0" fontId="56" fillId="50" borderId="0" xfId="0" applyFont="1" applyFill="1"/>
    <xf numFmtId="0" fontId="62" fillId="7" borderId="0" xfId="0" quotePrefix="1" applyFont="1" applyFill="1"/>
    <xf numFmtId="0" fontId="0" fillId="0" borderId="79" xfId="0"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79" xfId="0" applyBorder="1" applyAlignment="1">
      <alignment horizontal="center"/>
    </xf>
    <xf numFmtId="0" fontId="0" fillId="0" borderId="80" xfId="0" applyBorder="1" applyAlignment="1">
      <alignment horizontal="center"/>
    </xf>
    <xf numFmtId="0" fontId="0" fillId="0" borderId="83" xfId="0" applyBorder="1" applyAlignment="1">
      <alignment horizontal="center" vertical="center" wrapText="1"/>
    </xf>
    <xf numFmtId="0" fontId="0" fillId="0" borderId="85" xfId="0" applyBorder="1" applyAlignment="1">
      <alignment horizontal="center" vertical="center" wrapText="1"/>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center"/>
    </xf>
    <xf numFmtId="0" fontId="0" fillId="0" borderId="87" xfId="0" applyBorder="1" applyAlignment="1">
      <alignment horizontal="center"/>
    </xf>
    <xf numFmtId="0" fontId="8" fillId="6" borderId="35" xfId="0" applyFont="1" applyFill="1" applyBorder="1"/>
    <xf numFmtId="0" fontId="65" fillId="6" borderId="35" xfId="0" applyFont="1" applyFill="1" applyBorder="1"/>
    <xf numFmtId="0" fontId="0" fillId="6" borderId="35" xfId="0" applyFill="1" applyBorder="1" applyAlignment="1">
      <alignment horizontal="center" vertical="center" wrapText="1"/>
    </xf>
    <xf numFmtId="0" fontId="0" fillId="6" borderId="35" xfId="0" applyFill="1" applyBorder="1" applyAlignment="1">
      <alignment horizontal="center"/>
    </xf>
    <xf numFmtId="0" fontId="0" fillId="4" borderId="84" xfId="0" applyFill="1" applyBorder="1" applyAlignment="1">
      <alignment horizontal="center" vertical="center" wrapText="1"/>
    </xf>
    <xf numFmtId="0" fontId="0" fillId="4" borderId="86" xfId="0" applyFill="1" applyBorder="1" applyAlignment="1">
      <alignment horizontal="center" vertical="center" wrapText="1"/>
    </xf>
    <xf numFmtId="0" fontId="0" fillId="4" borderId="86" xfId="0" applyFill="1" applyBorder="1" applyAlignment="1">
      <alignment horizontal="center" vertical="center"/>
    </xf>
    <xf numFmtId="0" fontId="0" fillId="4" borderId="88" xfId="0" applyFill="1" applyBorder="1" applyAlignment="1">
      <alignment horizontal="center" vertical="center"/>
    </xf>
    <xf numFmtId="0" fontId="0" fillId="4" borderId="86" xfId="0" applyFill="1" applyBorder="1" applyAlignment="1">
      <alignment horizontal="center"/>
    </xf>
    <xf numFmtId="0" fontId="0" fillId="4" borderId="88" xfId="0" applyFill="1" applyBorder="1" applyAlignment="1">
      <alignment horizontal="center"/>
    </xf>
    <xf numFmtId="0" fontId="2" fillId="0" borderId="81" xfId="0" applyFont="1" applyBorder="1" applyAlignment="1">
      <alignment vertical="center" wrapText="1"/>
    </xf>
    <xf numFmtId="0" fontId="2" fillId="0" borderId="68" xfId="0" applyFont="1" applyBorder="1" applyAlignment="1">
      <alignment vertical="center" wrapText="1"/>
    </xf>
    <xf numFmtId="0" fontId="2" fillId="0" borderId="68" xfId="0" applyFont="1" applyBorder="1"/>
    <xf numFmtId="0" fontId="2" fillId="0" borderId="82" xfId="0" applyFont="1" applyBorder="1"/>
    <xf numFmtId="0" fontId="15" fillId="4" borderId="83" xfId="0" applyFont="1" applyFill="1" applyBorder="1" applyAlignment="1">
      <alignment horizontal="center" vertical="center" wrapText="1"/>
    </xf>
    <xf numFmtId="0" fontId="15" fillId="4" borderId="78" xfId="0" applyFont="1" applyFill="1" applyBorder="1" applyAlignment="1">
      <alignment horizontal="center" vertical="center" wrapText="1"/>
    </xf>
    <xf numFmtId="0" fontId="64" fillId="0" borderId="87" xfId="0" applyFont="1" applyBorder="1" applyAlignment="1">
      <alignment horizontal="center" vertical="center"/>
    </xf>
    <xf numFmtId="0" fontId="64" fillId="0" borderId="80" xfId="0" applyFont="1" applyBorder="1" applyAlignment="1">
      <alignment horizontal="center" vertical="center"/>
    </xf>
    <xf numFmtId="0" fontId="15" fillId="4" borderId="91" xfId="0" applyFont="1" applyFill="1" applyBorder="1" applyAlignment="1">
      <alignment horizontal="center" vertical="center" wrapText="1"/>
    </xf>
    <xf numFmtId="0" fontId="64" fillId="4" borderId="92" xfId="0" applyFont="1" applyFill="1" applyBorder="1" applyAlignment="1">
      <alignment horizontal="center" vertical="center"/>
    </xf>
    <xf numFmtId="3" fontId="15" fillId="0" borderId="89" xfId="0" applyNumberFormat="1" applyFont="1" applyBorder="1" applyAlignment="1">
      <alignment horizontal="center" vertical="center"/>
    </xf>
    <xf numFmtId="3" fontId="15" fillId="0" borderId="93" xfId="0" applyNumberFormat="1" applyFont="1" applyBorder="1" applyAlignment="1">
      <alignment horizontal="center" vertical="center"/>
    </xf>
    <xf numFmtId="3" fontId="15" fillId="4" borderId="90" xfId="0" applyNumberFormat="1" applyFont="1" applyFill="1" applyBorder="1" applyAlignment="1">
      <alignment horizontal="center" vertical="center"/>
    </xf>
    <xf numFmtId="3" fontId="0" fillId="7" borderId="48" xfId="0" applyNumberFormat="1" applyFill="1" applyBorder="1"/>
    <xf numFmtId="0" fontId="18" fillId="0" borderId="95" xfId="0" applyFont="1" applyBorder="1" applyAlignment="1">
      <alignment horizontal="center" vertical="center"/>
    </xf>
    <xf numFmtId="0" fontId="18" fillId="0" borderId="60" xfId="0" applyFont="1" applyBorder="1" applyAlignment="1">
      <alignment horizontal="center" vertical="center"/>
    </xf>
    <xf numFmtId="9" fontId="52" fillId="54" borderId="60" xfId="1" applyFont="1" applyFill="1" applyBorder="1" applyAlignment="1">
      <alignment horizontal="center" vertical="center"/>
    </xf>
    <xf numFmtId="9" fontId="52" fillId="54" borderId="96" xfId="1" applyFont="1" applyFill="1" applyBorder="1" applyAlignment="1">
      <alignment horizontal="center" vertical="center"/>
    </xf>
    <xf numFmtId="0" fontId="18" fillId="0" borderId="97" xfId="0" applyFont="1" applyBorder="1" applyAlignment="1">
      <alignment horizontal="center" vertical="center"/>
    </xf>
    <xf numFmtId="0" fontId="18" fillId="0" borderId="45" xfId="0" applyFont="1" applyBorder="1" applyAlignment="1">
      <alignment horizontal="center" vertical="center"/>
    </xf>
    <xf numFmtId="9" fontId="52" fillId="54" borderId="45" xfId="1" applyFont="1" applyFill="1" applyBorder="1" applyAlignment="1">
      <alignment horizontal="center" vertical="center"/>
    </xf>
    <xf numFmtId="0" fontId="11" fillId="7" borderId="0" xfId="0" applyFont="1" applyFill="1"/>
    <xf numFmtId="0" fontId="50" fillId="7" borderId="0" xfId="0" applyFont="1" applyFill="1"/>
    <xf numFmtId="0" fontId="23" fillId="7" borderId="0" xfId="0" applyFont="1" applyFill="1"/>
    <xf numFmtId="0" fontId="49" fillId="2" borderId="45" xfId="0" quotePrefix="1" applyFont="1" applyFill="1" applyBorder="1" applyAlignment="1">
      <alignment horizontal="center" vertical="center" wrapText="1"/>
    </xf>
    <xf numFmtId="0" fontId="3" fillId="19" borderId="2" xfId="0" applyFont="1" applyFill="1" applyBorder="1" applyAlignment="1">
      <alignment horizontal="center" vertical="center" textRotation="90" wrapText="1"/>
    </xf>
    <xf numFmtId="3" fontId="21" fillId="49" borderId="58" xfId="0" applyNumberFormat="1" applyFont="1" applyFill="1" applyBorder="1" applyAlignment="1">
      <alignment horizontal="center" vertical="center"/>
    </xf>
    <xf numFmtId="1" fontId="20" fillId="17" borderId="58" xfId="0" applyNumberFormat="1" applyFont="1" applyFill="1" applyBorder="1" applyAlignment="1">
      <alignment horizontal="right" vertical="center" indent="1"/>
    </xf>
    <xf numFmtId="3" fontId="0" fillId="18" borderId="100" xfId="0" applyNumberFormat="1" applyFill="1" applyBorder="1" applyAlignment="1">
      <alignment horizontal="right" vertical="center" indent="1"/>
    </xf>
    <xf numFmtId="0" fontId="22" fillId="12" borderId="100" xfId="0" applyFont="1" applyFill="1" applyBorder="1"/>
    <xf numFmtId="0" fontId="22" fillId="16" borderId="100" xfId="0" applyFont="1" applyFill="1" applyBorder="1"/>
    <xf numFmtId="0" fontId="48" fillId="23" borderId="45" xfId="0" applyFont="1" applyFill="1" applyBorder="1" applyAlignment="1">
      <alignment horizontal="center" vertical="center" textRotation="90" wrapText="1"/>
    </xf>
    <xf numFmtId="3" fontId="2" fillId="21" borderId="101" xfId="0" applyNumberFormat="1" applyFont="1" applyFill="1" applyBorder="1" applyAlignment="1">
      <alignment horizontal="center" vertical="center"/>
    </xf>
    <xf numFmtId="1" fontId="3" fillId="23" borderId="101" xfId="0" applyNumberFormat="1" applyFont="1" applyFill="1" applyBorder="1" applyAlignment="1">
      <alignment horizontal="right" vertical="center" indent="1"/>
    </xf>
    <xf numFmtId="1" fontId="0" fillId="7" borderId="0" xfId="0" applyNumberFormat="1" applyFill="1"/>
    <xf numFmtId="14" fontId="15" fillId="7" borderId="0" xfId="0" applyNumberFormat="1" applyFont="1" applyFill="1" applyAlignment="1">
      <alignment horizontal="left"/>
    </xf>
    <xf numFmtId="0" fontId="8" fillId="7" borderId="0" xfId="0" applyFont="1" applyFill="1" applyAlignment="1">
      <alignment horizontal="center" vertical="center"/>
    </xf>
    <xf numFmtId="0" fontId="8" fillId="7" borderId="0" xfId="0" applyFont="1" applyFill="1" applyAlignment="1">
      <alignment vertical="center"/>
    </xf>
    <xf numFmtId="0" fontId="8" fillId="7" borderId="0" xfId="0" applyFont="1" applyFill="1" applyAlignment="1">
      <alignment horizontal="left" vertical="center"/>
    </xf>
    <xf numFmtId="0" fontId="8" fillId="7" borderId="0" xfId="0" applyFont="1" applyFill="1" applyAlignment="1">
      <alignment vertical="center" wrapText="1"/>
    </xf>
    <xf numFmtId="0" fontId="15" fillId="7" borderId="0" xfId="0" applyFont="1" applyFill="1" applyAlignment="1">
      <alignment horizontal="right"/>
    </xf>
    <xf numFmtId="0" fontId="1" fillId="7" borderId="0" xfId="0" applyFont="1" applyFill="1"/>
    <xf numFmtId="0" fontId="1" fillId="7" borderId="0" xfId="0" applyFont="1" applyFill="1" applyAlignment="1">
      <alignment horizontal="center" vertical="center"/>
    </xf>
    <xf numFmtId="0" fontId="12" fillId="7" borderId="0" xfId="0" applyFont="1" applyFill="1" applyAlignment="1">
      <alignment horizontal="center" vertical="center" wrapText="1"/>
    </xf>
    <xf numFmtId="0" fontId="14" fillId="4" borderId="1" xfId="0" applyFont="1" applyFill="1" applyBorder="1" applyAlignment="1">
      <alignment horizontal="center" textRotation="90" wrapText="1"/>
    </xf>
    <xf numFmtId="0" fontId="14" fillId="20" borderId="1" xfId="0" applyFont="1" applyFill="1" applyBorder="1" applyAlignment="1">
      <alignment horizontal="center" textRotation="90" wrapText="1"/>
    </xf>
    <xf numFmtId="1" fontId="67" fillId="60" borderId="1" xfId="0" applyNumberFormat="1" applyFont="1" applyFill="1" applyBorder="1" applyAlignment="1">
      <alignment horizontal="right" vertical="center" indent="1"/>
    </xf>
    <xf numFmtId="1" fontId="0" fillId="20" borderId="1" xfId="0" applyNumberFormat="1" applyFill="1" applyBorder="1" applyAlignment="1">
      <alignment horizontal="right" vertical="center" indent="1"/>
    </xf>
    <xf numFmtId="0" fontId="11" fillId="7" borderId="0" xfId="0" applyFont="1" applyFill="1" applyBorder="1"/>
    <xf numFmtId="1" fontId="0" fillId="7" borderId="0" xfId="0" applyNumberFormat="1" applyFill="1" applyBorder="1" applyAlignment="1">
      <alignment horizontal="right" vertical="center" indent="1"/>
    </xf>
    <xf numFmtId="0" fontId="66" fillId="7" borderId="0" xfId="0" applyFont="1" applyFill="1" applyBorder="1" applyAlignment="1">
      <alignment horizontal="right" vertical="center" textRotation="90"/>
    </xf>
    <xf numFmtId="1" fontId="0" fillId="7" borderId="47" xfId="0" applyNumberFormat="1" applyFill="1" applyBorder="1"/>
    <xf numFmtId="1" fontId="0" fillId="7" borderId="57" xfId="0" applyNumberFormat="1" applyFill="1" applyBorder="1"/>
    <xf numFmtId="1" fontId="0" fillId="18" borderId="57" xfId="0" applyNumberFormat="1" applyFill="1" applyBorder="1"/>
    <xf numFmtId="0" fontId="0" fillId="7" borderId="0" xfId="0" applyFill="1" applyAlignment="1">
      <alignment horizontal="center" vertical="center" wrapText="1"/>
    </xf>
    <xf numFmtId="9" fontId="52" fillId="54" borderId="96" xfId="1" applyFont="1" applyFill="1" applyBorder="1" applyAlignment="1">
      <alignment horizontal="center" vertical="center"/>
    </xf>
    <xf numFmtId="0" fontId="0" fillId="0" borderId="0" xfId="0"/>
    <xf numFmtId="0" fontId="0" fillId="0" borderId="0" xfId="0" applyAlignment="1">
      <alignment horizontal="center" vertical="center"/>
    </xf>
    <xf numFmtId="0" fontId="0" fillId="7" borderId="0" xfId="0" applyFill="1" applyAlignment="1">
      <alignment horizontal="center" vertical="center"/>
    </xf>
    <xf numFmtId="0" fontId="0" fillId="7" borderId="81" xfId="0" applyFill="1" applyBorder="1"/>
    <xf numFmtId="0" fontId="0" fillId="7" borderId="81" xfId="0" applyFill="1" applyBorder="1" applyAlignment="1">
      <alignment horizontal="center" vertical="center"/>
    </xf>
    <xf numFmtId="0" fontId="0" fillId="7" borderId="68" xfId="0" applyFill="1" applyBorder="1"/>
    <xf numFmtId="0" fontId="0" fillId="7" borderId="68" xfId="0" applyFill="1" applyBorder="1" applyAlignment="1">
      <alignment horizontal="center" vertical="center"/>
    </xf>
    <xf numFmtId="0" fontId="0" fillId="7" borderId="82" xfId="0" applyFill="1" applyBorder="1"/>
    <xf numFmtId="0" fontId="0" fillId="7" borderId="82" xfId="0" applyFill="1" applyBorder="1" applyAlignment="1">
      <alignment horizontal="center" vertical="center"/>
    </xf>
    <xf numFmtId="0" fontId="0" fillId="7" borderId="105" xfId="0" applyFill="1" applyBorder="1" applyAlignment="1">
      <alignment horizontal="center" vertical="center"/>
    </xf>
    <xf numFmtId="14" fontId="0" fillId="7" borderId="78" xfId="0" applyNumberFormat="1" applyFill="1" applyBorder="1" applyAlignment="1">
      <alignment horizontal="center" vertical="center"/>
    </xf>
    <xf numFmtId="0" fontId="0" fillId="7" borderId="106" xfId="0" applyFill="1" applyBorder="1" applyAlignment="1">
      <alignment horizontal="center" vertical="center"/>
    </xf>
    <xf numFmtId="14" fontId="0" fillId="7" borderId="79" xfId="0" applyNumberFormat="1" applyFill="1" applyBorder="1" applyAlignment="1">
      <alignment horizontal="center" vertical="center"/>
    </xf>
    <xf numFmtId="0" fontId="0" fillId="7" borderId="79" xfId="0" applyFill="1" applyBorder="1" applyAlignment="1">
      <alignment horizontal="center" vertical="center"/>
    </xf>
    <xf numFmtId="0" fontId="0" fillId="7" borderId="107" xfId="0" applyFill="1" applyBorder="1" applyAlignment="1">
      <alignment horizontal="center" vertical="center"/>
    </xf>
    <xf numFmtId="14" fontId="0" fillId="7" borderId="80" xfId="0" applyNumberFormat="1" applyFill="1" applyBorder="1" applyAlignment="1">
      <alignment horizontal="center" vertical="center"/>
    </xf>
    <xf numFmtId="0" fontId="2" fillId="25" borderId="103" xfId="0" applyFont="1" applyFill="1" applyBorder="1" applyAlignment="1">
      <alignment vertical="center" wrapText="1"/>
    </xf>
    <xf numFmtId="0" fontId="2" fillId="25" borderId="104" xfId="0" applyFont="1" applyFill="1" applyBorder="1" applyAlignment="1">
      <alignment horizontal="center" vertical="center" wrapText="1"/>
    </xf>
    <xf numFmtId="0" fontId="2" fillId="25" borderId="93" xfId="0" applyFont="1" applyFill="1" applyBorder="1" applyAlignment="1">
      <alignment horizontal="center" vertical="center" wrapText="1"/>
    </xf>
    <xf numFmtId="0" fontId="2" fillId="25" borderId="103" xfId="0" applyFont="1" applyFill="1" applyBorder="1" applyAlignment="1">
      <alignment horizontal="center" vertical="center" wrapText="1"/>
    </xf>
    <xf numFmtId="0" fontId="2" fillId="25" borderId="103" xfId="0" applyFont="1" applyFill="1" applyBorder="1"/>
    <xf numFmtId="0" fontId="2" fillId="25" borderId="104" xfId="0" applyFont="1" applyFill="1" applyBorder="1" applyAlignment="1">
      <alignment horizontal="center" vertical="center"/>
    </xf>
    <xf numFmtId="0" fontId="2" fillId="25" borderId="93" xfId="0" applyFont="1" applyFill="1" applyBorder="1" applyAlignment="1">
      <alignment horizontal="center" vertical="center"/>
    </xf>
    <xf numFmtId="0" fontId="2" fillId="25" borderId="103" xfId="0" applyFont="1" applyFill="1" applyBorder="1" applyAlignment="1">
      <alignment horizontal="center" vertical="center"/>
    </xf>
    <xf numFmtId="9" fontId="65" fillId="53" borderId="81" xfId="1" applyFont="1" applyFill="1" applyBorder="1" applyAlignment="1">
      <alignment horizontal="center" vertical="center"/>
    </xf>
    <xf numFmtId="9" fontId="65" fillId="53" borderId="68" xfId="1" applyFont="1" applyFill="1" applyBorder="1" applyAlignment="1">
      <alignment horizontal="center" vertical="center"/>
    </xf>
    <xf numFmtId="9" fontId="65" fillId="53" borderId="82" xfId="1" applyFont="1" applyFill="1" applyBorder="1" applyAlignment="1">
      <alignment horizontal="center" vertical="center"/>
    </xf>
    <xf numFmtId="0" fontId="70" fillId="61" borderId="103" xfId="0" applyFont="1" applyFill="1" applyBorder="1" applyAlignment="1">
      <alignment horizontal="center" vertical="center" wrapText="1"/>
    </xf>
    <xf numFmtId="9" fontId="64" fillId="61" borderId="103" xfId="1" applyFont="1" applyFill="1" applyBorder="1" applyAlignment="1">
      <alignment horizontal="center" vertical="center" wrapText="1"/>
    </xf>
    <xf numFmtId="0" fontId="0" fillId="7" borderId="57" xfId="0" applyFont="1" applyFill="1" applyBorder="1" applyAlignment="1">
      <alignment horizontal="right"/>
    </xf>
    <xf numFmtId="9" fontId="52" fillId="7" borderId="0" xfId="1" applyFont="1" applyFill="1" applyBorder="1" applyAlignment="1">
      <alignment horizontal="center" vertical="center"/>
    </xf>
    <xf numFmtId="0" fontId="52" fillId="7" borderId="0" xfId="0" applyFont="1" applyFill="1" applyBorder="1" applyAlignment="1">
      <alignment horizontal="center" vertical="center" wrapText="1"/>
    </xf>
    <xf numFmtId="9" fontId="51" fillId="7" borderId="0" xfId="1" applyFont="1" applyFill="1" applyBorder="1" applyAlignment="1">
      <alignment horizontal="center" vertical="center"/>
    </xf>
    <xf numFmtId="0" fontId="69" fillId="7" borderId="0" xfId="0" applyFont="1" applyFill="1"/>
    <xf numFmtId="0" fontId="8" fillId="7" borderId="0" xfId="0" applyFont="1" applyFill="1" applyAlignment="1">
      <alignment horizontal="center"/>
    </xf>
    <xf numFmtId="0" fontId="57" fillId="50" borderId="0" xfId="0" applyFont="1" applyFill="1" applyAlignment="1">
      <alignment horizontal="left" wrapText="1"/>
    </xf>
    <xf numFmtId="9" fontId="52" fillId="54" borderId="96" xfId="1" applyFont="1" applyFill="1" applyBorder="1" applyAlignment="1">
      <alignment horizontal="center" vertical="center"/>
    </xf>
    <xf numFmtId="0" fontId="0" fillId="7" borderId="0" xfId="0" applyFill="1" applyAlignment="1">
      <alignment horizontal="left"/>
    </xf>
    <xf numFmtId="0" fontId="56" fillId="50" borderId="0" xfId="0" applyFont="1" applyFill="1" applyAlignment="1">
      <alignment horizontal="left"/>
    </xf>
    <xf numFmtId="0" fontId="57" fillId="7" borderId="68" xfId="0" applyFont="1" applyFill="1" applyBorder="1" applyAlignment="1">
      <alignment horizontal="left" vertical="center"/>
    </xf>
    <xf numFmtId="0" fontId="57" fillId="53" borderId="106" xfId="0" applyFont="1" applyFill="1" applyBorder="1" applyAlignment="1">
      <alignment horizontal="center" vertical="center"/>
    </xf>
    <xf numFmtId="0" fontId="57" fillId="53" borderId="79" xfId="0" applyFont="1" applyFill="1" applyBorder="1" applyAlignment="1">
      <alignment horizontal="center" vertical="center"/>
    </xf>
    <xf numFmtId="0" fontId="8" fillId="53" borderId="108" xfId="0" applyFont="1" applyFill="1" applyBorder="1" applyAlignment="1">
      <alignment horizontal="center" vertical="center"/>
    </xf>
    <xf numFmtId="0" fontId="57" fillId="7" borderId="106" xfId="0" applyFont="1" applyFill="1" applyBorder="1" applyAlignment="1">
      <alignment horizontal="center" vertical="center"/>
    </xf>
    <xf numFmtId="0" fontId="57" fillId="7" borderId="79" xfId="0" applyFont="1" applyFill="1" applyBorder="1" applyAlignment="1">
      <alignment horizontal="center" vertical="center"/>
    </xf>
    <xf numFmtId="0" fontId="8" fillId="7" borderId="108" xfId="0" applyFont="1" applyFill="1" applyBorder="1" applyAlignment="1">
      <alignment horizontal="center" vertical="center"/>
    </xf>
    <xf numFmtId="0" fontId="8" fillId="7" borderId="68" xfId="0" applyFont="1" applyFill="1" applyBorder="1" applyAlignment="1">
      <alignment horizontal="left" vertical="center"/>
    </xf>
    <xf numFmtId="0" fontId="0" fillId="0" borderId="0" xfId="0" applyAlignment="1">
      <alignment horizontal="left"/>
    </xf>
    <xf numFmtId="0" fontId="16" fillId="7" borderId="62" xfId="0" applyFont="1" applyFill="1" applyBorder="1" applyAlignment="1">
      <alignment vertical="center" wrapText="1"/>
    </xf>
    <xf numFmtId="0" fontId="16" fillId="7" borderId="66" xfId="0" applyFont="1" applyFill="1" applyBorder="1" applyAlignment="1">
      <alignment vertical="center" wrapText="1"/>
    </xf>
    <xf numFmtId="0" fontId="57" fillId="50" borderId="0" xfId="0" applyFont="1" applyFill="1" applyAlignment="1">
      <alignment horizontal="left"/>
    </xf>
    <xf numFmtId="0" fontId="61" fillId="58" borderId="33" xfId="0" applyFont="1" applyFill="1" applyBorder="1" applyAlignment="1">
      <alignment horizontal="center"/>
    </xf>
    <xf numFmtId="0" fontId="56" fillId="15" borderId="0" xfId="0" applyFont="1" applyFill="1" applyBorder="1"/>
    <xf numFmtId="0" fontId="2" fillId="0" borderId="24" xfId="0" applyFont="1" applyBorder="1" applyAlignment="1">
      <alignment horizontal="center" vertical="center"/>
    </xf>
    <xf numFmtId="0" fontId="57" fillId="7" borderId="109" xfId="0" applyFont="1" applyFill="1" applyBorder="1" applyAlignment="1">
      <alignment horizontal="left" vertical="center"/>
    </xf>
    <xf numFmtId="0" fontId="58" fillId="0" borderId="45" xfId="0" applyFont="1" applyBorder="1" applyAlignment="1">
      <alignment horizontal="center" vertical="center"/>
    </xf>
    <xf numFmtId="0" fontId="57" fillId="53" borderId="110" xfId="0" applyFont="1" applyFill="1" applyBorder="1" applyAlignment="1">
      <alignment horizontal="center" vertical="center"/>
    </xf>
    <xf numFmtId="0" fontId="57" fillId="53" borderId="111" xfId="0" applyFont="1" applyFill="1" applyBorder="1" applyAlignment="1">
      <alignment horizontal="center" vertical="center"/>
    </xf>
    <xf numFmtId="0" fontId="8" fillId="53" borderId="112" xfId="0" applyFont="1" applyFill="1" applyBorder="1" applyAlignment="1">
      <alignment horizontal="center" vertical="center"/>
    </xf>
    <xf numFmtId="9" fontId="56" fillId="56" borderId="113" xfId="0" applyNumberFormat="1" applyFont="1" applyFill="1" applyBorder="1" applyAlignment="1">
      <alignment horizontal="center"/>
    </xf>
    <xf numFmtId="9" fontId="56" fillId="56" borderId="67" xfId="0" applyNumberFormat="1" applyFont="1" applyFill="1" applyBorder="1" applyAlignment="1">
      <alignment horizontal="center"/>
    </xf>
    <xf numFmtId="9" fontId="56" fillId="56" borderId="70" xfId="0" applyNumberFormat="1" applyFont="1" applyFill="1" applyBorder="1" applyAlignment="1">
      <alignment horizontal="center"/>
    </xf>
    <xf numFmtId="9" fontId="61" fillId="57" borderId="6" xfId="0" applyNumberFormat="1" applyFont="1" applyFill="1" applyBorder="1" applyAlignment="1">
      <alignment horizontal="center"/>
    </xf>
    <xf numFmtId="3" fontId="0" fillId="0" borderId="0" xfId="0" applyNumberFormat="1"/>
    <xf numFmtId="0" fontId="0" fillId="18" borderId="55" xfId="0" applyFill="1" applyBorder="1" applyAlignment="1">
      <alignment horizontal="left"/>
    </xf>
    <xf numFmtId="0" fontId="0" fillId="18" borderId="56" xfId="0" applyFill="1" applyBorder="1" applyAlignment="1">
      <alignment horizontal="left"/>
    </xf>
    <xf numFmtId="0" fontId="0" fillId="7" borderId="55" xfId="0" applyFill="1" applyBorder="1" applyAlignment="1">
      <alignment horizontal="left"/>
    </xf>
    <xf numFmtId="0" fontId="0" fillId="7" borderId="56" xfId="0" applyFill="1" applyBorder="1" applyAlignment="1">
      <alignment horizontal="left"/>
    </xf>
    <xf numFmtId="0" fontId="8" fillId="7" borderId="0" xfId="0" applyFont="1" applyFill="1" applyAlignment="1">
      <alignment horizontal="left" vertical="top" wrapText="1"/>
    </xf>
    <xf numFmtId="0" fontId="53" fillId="5" borderId="49" xfId="0" applyFont="1" applyFill="1" applyBorder="1" applyAlignment="1">
      <alignment horizontal="left"/>
    </xf>
    <xf numFmtId="0" fontId="53" fillId="5" borderId="50" xfId="0" applyFont="1" applyFill="1" applyBorder="1" applyAlignment="1">
      <alignment horizontal="left"/>
    </xf>
    <xf numFmtId="0" fontId="45" fillId="18" borderId="0" xfId="0" applyFont="1" applyFill="1" applyAlignment="1">
      <alignment horizontal="center" vertical="center" wrapText="1"/>
    </xf>
    <xf numFmtId="0" fontId="45" fillId="18" borderId="0" xfId="0" applyFont="1" applyFill="1" applyAlignment="1">
      <alignment horizontal="center" vertical="center"/>
    </xf>
    <xf numFmtId="0" fontId="2" fillId="7" borderId="0" xfId="0" applyFont="1" applyFill="1" applyAlignment="1">
      <alignment horizontal="center" wrapText="1"/>
    </xf>
    <xf numFmtId="0" fontId="2" fillId="7" borderId="0" xfId="0" applyFont="1" applyFill="1" applyAlignment="1">
      <alignment horizontal="center"/>
    </xf>
    <xf numFmtId="0" fontId="0" fillId="18" borderId="52" xfId="0" applyFill="1" applyBorder="1" applyAlignment="1">
      <alignment horizontal="left"/>
    </xf>
    <xf numFmtId="0" fontId="0" fillId="18" borderId="53" xfId="0" applyFill="1" applyBorder="1" applyAlignment="1">
      <alignment horizontal="left"/>
    </xf>
    <xf numFmtId="0" fontId="2" fillId="18" borderId="49" xfId="0" applyFont="1" applyFill="1" applyBorder="1" applyAlignment="1">
      <alignment horizontal="left"/>
    </xf>
    <xf numFmtId="0" fontId="2" fillId="18" borderId="50" xfId="0" applyFont="1" applyFill="1" applyBorder="1" applyAlignment="1">
      <alignment horizontal="left"/>
    </xf>
    <xf numFmtId="0" fontId="0" fillId="7" borderId="74" xfId="0" applyFill="1" applyBorder="1" applyAlignment="1">
      <alignment horizontal="left"/>
    </xf>
    <xf numFmtId="0" fontId="0" fillId="7" borderId="75" xfId="0" applyFill="1" applyBorder="1" applyAlignment="1">
      <alignment horizontal="left"/>
    </xf>
    <xf numFmtId="0" fontId="0" fillId="7" borderId="76" xfId="0" applyFill="1" applyBorder="1" applyAlignment="1">
      <alignment horizontal="left"/>
    </xf>
    <xf numFmtId="0" fontId="0" fillId="7" borderId="67" xfId="0" applyFill="1" applyBorder="1" applyAlignment="1">
      <alignment horizontal="left"/>
    </xf>
    <xf numFmtId="0" fontId="0" fillId="7" borderId="68" xfId="0" applyFill="1" applyBorder="1" applyAlignment="1">
      <alignment horizontal="left"/>
    </xf>
    <xf numFmtId="0" fontId="0" fillId="7" borderId="69" xfId="0" applyFill="1" applyBorder="1" applyAlignment="1">
      <alignment horizontal="left"/>
    </xf>
    <xf numFmtId="0" fontId="0" fillId="7" borderId="70" xfId="0" applyFill="1" applyBorder="1" applyAlignment="1">
      <alignment horizontal="left"/>
    </xf>
    <xf numFmtId="0" fontId="0" fillId="7" borderId="71" xfId="0" applyFill="1" applyBorder="1" applyAlignment="1">
      <alignment horizontal="left"/>
    </xf>
    <xf numFmtId="0" fontId="0" fillId="7" borderId="72" xfId="0" applyFill="1" applyBorder="1" applyAlignment="1">
      <alignment horizontal="left"/>
    </xf>
    <xf numFmtId="0" fontId="0" fillId="7" borderId="52" xfId="0" applyFill="1" applyBorder="1" applyAlignment="1">
      <alignment horizontal="left"/>
    </xf>
    <xf numFmtId="0" fontId="0" fillId="7" borderId="53" xfId="0" applyFill="1" applyBorder="1" applyAlignment="1">
      <alignment horizontal="left"/>
    </xf>
    <xf numFmtId="0" fontId="4" fillId="7" borderId="0" xfId="0" applyFont="1" applyFill="1" applyAlignment="1">
      <alignment horizontal="center"/>
    </xf>
    <xf numFmtId="0" fontId="5" fillId="7" borderId="0" xfId="0" applyFont="1" applyFill="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8" fillId="7" borderId="0" xfId="0" applyFont="1" applyFill="1" applyAlignment="1">
      <alignment horizontal="center"/>
    </xf>
    <xf numFmtId="0" fontId="0" fillId="10" borderId="2" xfId="0" applyFill="1"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8" fillId="7" borderId="0" xfId="0" applyFont="1" applyFill="1" applyAlignment="1">
      <alignment horizontal="left" vertical="center" wrapText="1"/>
    </xf>
    <xf numFmtId="0" fontId="15" fillId="7" borderId="0" xfId="0" applyFont="1" applyFill="1" applyAlignment="1">
      <alignment horizontal="center"/>
    </xf>
    <xf numFmtId="0" fontId="57" fillId="50" borderId="0" xfId="0" applyFont="1" applyFill="1" applyAlignment="1">
      <alignment horizontal="left" wrapText="1"/>
    </xf>
    <xf numFmtId="0" fontId="0" fillId="7" borderId="0" xfId="0" applyFill="1" applyAlignment="1">
      <alignment horizontal="center" vertical="center" wrapText="1"/>
    </xf>
    <xf numFmtId="0" fontId="18" fillId="55" borderId="26" xfId="0" applyFont="1" applyFill="1" applyBorder="1" applyAlignment="1">
      <alignment horizontal="center" vertical="center" wrapText="1"/>
    </xf>
    <xf numFmtId="0" fontId="18" fillId="55" borderId="27" xfId="0" applyFont="1" applyFill="1" applyBorder="1" applyAlignment="1">
      <alignment horizontal="center" vertical="center" wrapText="1"/>
    </xf>
    <xf numFmtId="0" fontId="18" fillId="55" borderId="29" xfId="0" applyFont="1" applyFill="1" applyBorder="1" applyAlignment="1">
      <alignment horizontal="center" vertical="center" wrapText="1"/>
    </xf>
    <xf numFmtId="0" fontId="18" fillId="55" borderId="30" xfId="0" applyFont="1" applyFill="1" applyBorder="1" applyAlignment="1">
      <alignment horizontal="center" vertical="center" wrapText="1"/>
    </xf>
    <xf numFmtId="0" fontId="18" fillId="55" borderId="32" xfId="0" applyFont="1" applyFill="1" applyBorder="1" applyAlignment="1">
      <alignment horizontal="center" vertical="center" wrapText="1"/>
    </xf>
    <xf numFmtId="0" fontId="18" fillId="55" borderId="33" xfId="0" applyFont="1" applyFill="1" applyBorder="1" applyAlignment="1">
      <alignment horizontal="center" vertical="center" wrapText="1"/>
    </xf>
    <xf numFmtId="0" fontId="18" fillId="55" borderId="28" xfId="0" applyFont="1" applyFill="1" applyBorder="1" applyAlignment="1">
      <alignment horizontal="center" vertical="center" wrapText="1"/>
    </xf>
    <xf numFmtId="0" fontId="18" fillId="55" borderId="31" xfId="0" applyFont="1" applyFill="1" applyBorder="1" applyAlignment="1">
      <alignment horizontal="center" vertical="center" wrapText="1"/>
    </xf>
    <xf numFmtId="0" fontId="18" fillId="55" borderId="34" xfId="0" applyFont="1" applyFill="1" applyBorder="1" applyAlignment="1">
      <alignment horizontal="center" vertical="center" wrapText="1"/>
    </xf>
    <xf numFmtId="0" fontId="18" fillId="55" borderId="19" xfId="0" applyFont="1" applyFill="1" applyBorder="1" applyAlignment="1">
      <alignment horizontal="center" vertical="center" wrapText="1"/>
    </xf>
    <xf numFmtId="0" fontId="18" fillId="55" borderId="95" xfId="0" applyFont="1" applyFill="1" applyBorder="1" applyAlignment="1">
      <alignment horizontal="center" vertical="center" wrapText="1"/>
    </xf>
    <xf numFmtId="0" fontId="18" fillId="55" borderId="13" xfId="0" applyFont="1" applyFill="1" applyBorder="1" applyAlignment="1">
      <alignment horizontal="center" vertical="center" wrapText="1"/>
    </xf>
    <xf numFmtId="0" fontId="18" fillId="55" borderId="60" xfId="0" applyFont="1" applyFill="1" applyBorder="1" applyAlignment="1">
      <alignment horizontal="center" vertical="center" wrapText="1"/>
    </xf>
    <xf numFmtId="0" fontId="52" fillId="54" borderId="13" xfId="0" applyFont="1" applyFill="1" applyBorder="1" applyAlignment="1">
      <alignment horizontal="center" vertical="center" wrapText="1"/>
    </xf>
    <xf numFmtId="0" fontId="52" fillId="54" borderId="60" xfId="0" applyFont="1" applyFill="1" applyBorder="1" applyAlignment="1">
      <alignment horizontal="center" vertical="center" wrapText="1"/>
    </xf>
    <xf numFmtId="0" fontId="52" fillId="54" borderId="14" xfId="0" applyFont="1" applyFill="1" applyBorder="1" applyAlignment="1">
      <alignment horizontal="center" vertical="center" wrapText="1"/>
    </xf>
    <xf numFmtId="0" fontId="52" fillId="54" borderId="96" xfId="0" applyFont="1" applyFill="1" applyBorder="1" applyAlignment="1">
      <alignment horizontal="center" vertical="center" wrapText="1"/>
    </xf>
    <xf numFmtId="0" fontId="18" fillId="0" borderId="45" xfId="0" applyFont="1" applyBorder="1" applyAlignment="1">
      <alignment horizontal="center" vertical="center"/>
    </xf>
    <xf numFmtId="0" fontId="18" fillId="0" borderId="94" xfId="0" applyFont="1" applyBorder="1" applyAlignment="1">
      <alignment horizontal="center" vertical="center"/>
    </xf>
    <xf numFmtId="9" fontId="52" fillId="54" borderId="45" xfId="1" applyFont="1" applyFill="1" applyBorder="1" applyAlignment="1">
      <alignment horizontal="center" vertical="center"/>
    </xf>
    <xf numFmtId="9" fontId="52" fillId="54" borderId="94" xfId="1" applyFont="1" applyFill="1" applyBorder="1" applyAlignment="1">
      <alignment horizontal="center" vertical="center"/>
    </xf>
    <xf numFmtId="9" fontId="52" fillId="54" borderId="96" xfId="1" applyFont="1" applyFill="1" applyBorder="1" applyAlignment="1">
      <alignment horizontal="center" vertical="center"/>
    </xf>
    <xf numFmtId="9" fontId="52" fillId="54" borderId="99" xfId="1" applyFont="1" applyFill="1" applyBorder="1" applyAlignment="1">
      <alignment horizontal="center" vertical="center"/>
    </xf>
    <xf numFmtId="0" fontId="18" fillId="0" borderId="97" xfId="0" applyFont="1" applyBorder="1" applyAlignment="1">
      <alignment horizontal="center" vertical="center"/>
    </xf>
    <xf numFmtId="0" fontId="18" fillId="0" borderId="98" xfId="0" applyFont="1" applyBorder="1" applyAlignment="1">
      <alignment horizontal="center" vertical="center"/>
    </xf>
    <xf numFmtId="0" fontId="9" fillId="7" borderId="0" xfId="0" applyFont="1" applyFill="1" applyAlignment="1">
      <alignment horizontal="left" vertical="center" wrapText="1"/>
    </xf>
    <xf numFmtId="0" fontId="0" fillId="7" borderId="0" xfId="0" applyFill="1" applyAlignment="1">
      <alignment horizontal="left" vertical="center"/>
    </xf>
    <xf numFmtId="0" fontId="0" fillId="7" borderId="0" xfId="0" applyFill="1" applyAlignment="1">
      <alignment horizontal="left"/>
    </xf>
    <xf numFmtId="0" fontId="15" fillId="7" borderId="0" xfId="0" applyFont="1" applyFill="1" applyAlignment="1">
      <alignment horizontal="center" wrapText="1"/>
    </xf>
    <xf numFmtId="0" fontId="18" fillId="16" borderId="20" xfId="0" applyFont="1" applyFill="1" applyBorder="1" applyAlignment="1">
      <alignment horizontal="left" vertical="center" wrapText="1"/>
    </xf>
    <xf numFmtId="0" fontId="18" fillId="16" borderId="9" xfId="0" applyFont="1" applyFill="1" applyBorder="1" applyAlignment="1">
      <alignment horizontal="left" vertical="center" wrapText="1"/>
    </xf>
    <xf numFmtId="0" fontId="18" fillId="17" borderId="21" xfId="0" applyFont="1" applyFill="1" applyBorder="1" applyAlignment="1">
      <alignment horizontal="center" vertical="center" wrapText="1"/>
    </xf>
    <xf numFmtId="0" fontId="18" fillId="17" borderId="23" xfId="0" applyFont="1" applyFill="1" applyBorder="1" applyAlignment="1">
      <alignment horizontal="center" vertical="center" wrapText="1"/>
    </xf>
    <xf numFmtId="0" fontId="18" fillId="17" borderId="19" xfId="0" applyFont="1" applyFill="1" applyBorder="1" applyAlignment="1">
      <alignment horizontal="center" vertical="center" wrapText="1"/>
    </xf>
    <xf numFmtId="0" fontId="18" fillId="17" borderId="22" xfId="0" applyFont="1" applyFill="1" applyBorder="1" applyAlignment="1">
      <alignment horizontal="center" vertical="center" wrapText="1"/>
    </xf>
    <xf numFmtId="0" fontId="2" fillId="7" borderId="0" xfId="0" applyFont="1" applyFill="1" applyAlignment="1">
      <alignment horizontal="center" vertical="center" wrapText="1"/>
    </xf>
    <xf numFmtId="0" fontId="12" fillId="7" borderId="0" xfId="0" applyFont="1" applyFill="1" applyAlignment="1">
      <alignment horizontal="center" vertical="center" wrapText="1"/>
    </xf>
    <xf numFmtId="0" fontId="66" fillId="59" borderId="102" xfId="0" applyFont="1" applyFill="1" applyBorder="1" applyAlignment="1">
      <alignment horizontal="right" vertical="center" textRotation="90"/>
    </xf>
    <xf numFmtId="0" fontId="57" fillId="15" borderId="0" xfId="0" applyFont="1" applyFill="1" applyAlignment="1">
      <alignment horizontal="left"/>
    </xf>
    <xf numFmtId="0" fontId="57" fillId="15" borderId="0" xfId="0" applyFont="1" applyFill="1" applyAlignment="1">
      <alignment horizontal="left" wrapText="1"/>
    </xf>
    <xf numFmtId="0" fontId="50" fillId="7" borderId="0" xfId="0" applyFont="1" applyFill="1" applyAlignment="1">
      <alignment horizontal="center" vertical="center" wrapText="1"/>
    </xf>
    <xf numFmtId="0" fontId="71" fillId="7" borderId="0" xfId="0" applyFont="1" applyFill="1" applyAlignment="1">
      <alignment horizontal="center"/>
    </xf>
  </cellXfs>
  <cellStyles count="159">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urrency 2" xfId="30" xr:uid="{00000000-0005-0000-0000-00001B000000}"/>
    <cellStyle name="Currency 2 2" xfId="31" xr:uid="{00000000-0005-0000-0000-00001C000000}"/>
    <cellStyle name="Currency 2 3" xfId="32" xr:uid="{00000000-0005-0000-0000-00001D000000}"/>
    <cellStyle name="Currency 3" xfId="33" xr:uid="{00000000-0005-0000-0000-00001E000000}"/>
    <cellStyle name="Estilo 1" xfId="34" xr:uid="{00000000-0005-0000-0000-00001F000000}"/>
    <cellStyle name="Explanatory Text 2" xfId="35" xr:uid="{00000000-0005-0000-0000-000020000000}"/>
    <cellStyle name="Good 2" xfId="36" xr:uid="{00000000-0005-0000-0000-000021000000}"/>
    <cellStyle name="Heading 1 2" xfId="37" xr:uid="{00000000-0005-0000-0000-000022000000}"/>
    <cellStyle name="Heading 2 2" xfId="38" xr:uid="{00000000-0005-0000-0000-000023000000}"/>
    <cellStyle name="Heading 3 2" xfId="39" xr:uid="{00000000-0005-0000-0000-000024000000}"/>
    <cellStyle name="Heading 4 2" xfId="40" xr:uid="{00000000-0005-0000-0000-000025000000}"/>
    <cellStyle name="Hiperligação" xfId="2" builtinId="8"/>
    <cellStyle name="Hiperligação 2" xfId="42" xr:uid="{00000000-0005-0000-0000-000027000000}"/>
    <cellStyle name="Hyperlink 2" xfId="41" xr:uid="{00000000-0005-0000-0000-000028000000}"/>
    <cellStyle name="Input 2" xfId="43" xr:uid="{00000000-0005-0000-0000-000029000000}"/>
    <cellStyle name="Linked Cell 2" xfId="44" xr:uid="{00000000-0005-0000-0000-00002A000000}"/>
    <cellStyle name="Neutral 2" xfId="45" xr:uid="{00000000-0005-0000-0000-00002B000000}"/>
    <cellStyle name="Normal" xfId="0" builtinId="0"/>
    <cellStyle name="Normal 10" xfId="46" xr:uid="{00000000-0005-0000-0000-00002D000000}"/>
    <cellStyle name="Normal 10 10" xfId="47" xr:uid="{00000000-0005-0000-0000-00002E000000}"/>
    <cellStyle name="Normal 10 2" xfId="48" xr:uid="{00000000-0005-0000-0000-00002F000000}"/>
    <cellStyle name="Normal 10 3" xfId="49" xr:uid="{00000000-0005-0000-0000-000030000000}"/>
    <cellStyle name="Normal 10 4" xfId="50" xr:uid="{00000000-0005-0000-0000-000031000000}"/>
    <cellStyle name="Normal 10 5" xfId="51" xr:uid="{00000000-0005-0000-0000-000032000000}"/>
    <cellStyle name="Normal 10 6" xfId="52" xr:uid="{00000000-0005-0000-0000-000033000000}"/>
    <cellStyle name="Normal 10 7" xfId="53" xr:uid="{00000000-0005-0000-0000-000034000000}"/>
    <cellStyle name="Normal 10 8" xfId="54" xr:uid="{00000000-0005-0000-0000-000035000000}"/>
    <cellStyle name="Normal 10 9" xfId="55" xr:uid="{00000000-0005-0000-0000-000036000000}"/>
    <cellStyle name="Normal 11" xfId="56" xr:uid="{00000000-0005-0000-0000-000037000000}"/>
    <cellStyle name="Normal 11 10" xfId="57" xr:uid="{00000000-0005-0000-0000-000038000000}"/>
    <cellStyle name="Normal 11 2" xfId="58" xr:uid="{00000000-0005-0000-0000-000039000000}"/>
    <cellStyle name="Normal 11 3" xfId="59" xr:uid="{00000000-0005-0000-0000-00003A000000}"/>
    <cellStyle name="Normal 11 4" xfId="60" xr:uid="{00000000-0005-0000-0000-00003B000000}"/>
    <cellStyle name="Normal 11 5" xfId="61" xr:uid="{00000000-0005-0000-0000-00003C000000}"/>
    <cellStyle name="Normal 11 6" xfId="62" xr:uid="{00000000-0005-0000-0000-00003D000000}"/>
    <cellStyle name="Normal 11 7" xfId="63" xr:uid="{00000000-0005-0000-0000-00003E000000}"/>
    <cellStyle name="Normal 11 8" xfId="64" xr:uid="{00000000-0005-0000-0000-00003F000000}"/>
    <cellStyle name="Normal 11 9" xfId="65" xr:uid="{00000000-0005-0000-0000-000040000000}"/>
    <cellStyle name="Normal 12" xfId="66" xr:uid="{00000000-0005-0000-0000-000041000000}"/>
    <cellStyle name="Normal 12 10" xfId="67" xr:uid="{00000000-0005-0000-0000-000042000000}"/>
    <cellStyle name="Normal 12 2" xfId="68" xr:uid="{00000000-0005-0000-0000-000043000000}"/>
    <cellStyle name="Normal 12 3" xfId="69" xr:uid="{00000000-0005-0000-0000-000044000000}"/>
    <cellStyle name="Normal 12 4" xfId="70" xr:uid="{00000000-0005-0000-0000-000045000000}"/>
    <cellStyle name="Normal 12 5" xfId="71" xr:uid="{00000000-0005-0000-0000-000046000000}"/>
    <cellStyle name="Normal 12 6" xfId="72" xr:uid="{00000000-0005-0000-0000-000047000000}"/>
    <cellStyle name="Normal 12 7" xfId="73" xr:uid="{00000000-0005-0000-0000-000048000000}"/>
    <cellStyle name="Normal 12 8" xfId="74" xr:uid="{00000000-0005-0000-0000-000049000000}"/>
    <cellStyle name="Normal 12 9" xfId="75" xr:uid="{00000000-0005-0000-0000-00004A000000}"/>
    <cellStyle name="Normal 13" xfId="76" xr:uid="{00000000-0005-0000-0000-00004B000000}"/>
    <cellStyle name="Normal 13 10" xfId="77" xr:uid="{00000000-0005-0000-0000-00004C000000}"/>
    <cellStyle name="Normal 13 2" xfId="78" xr:uid="{00000000-0005-0000-0000-00004D000000}"/>
    <cellStyle name="Normal 13 3" xfId="79" xr:uid="{00000000-0005-0000-0000-00004E000000}"/>
    <cellStyle name="Normal 13 4" xfId="80" xr:uid="{00000000-0005-0000-0000-00004F000000}"/>
    <cellStyle name="Normal 13 5" xfId="81" xr:uid="{00000000-0005-0000-0000-000050000000}"/>
    <cellStyle name="Normal 13 6" xfId="82" xr:uid="{00000000-0005-0000-0000-000051000000}"/>
    <cellStyle name="Normal 13 7" xfId="83" xr:uid="{00000000-0005-0000-0000-000052000000}"/>
    <cellStyle name="Normal 13 8" xfId="84" xr:uid="{00000000-0005-0000-0000-000053000000}"/>
    <cellStyle name="Normal 13 9" xfId="85" xr:uid="{00000000-0005-0000-0000-000054000000}"/>
    <cellStyle name="Normal 14" xfId="86" xr:uid="{00000000-0005-0000-0000-000055000000}"/>
    <cellStyle name="Normal 15" xfId="87" xr:uid="{00000000-0005-0000-0000-000056000000}"/>
    <cellStyle name="Normal 16" xfId="88" xr:uid="{00000000-0005-0000-0000-000057000000}"/>
    <cellStyle name="Normal 17" xfId="89" xr:uid="{00000000-0005-0000-0000-000058000000}"/>
    <cellStyle name="Normal 18" xfId="90" xr:uid="{00000000-0005-0000-0000-000059000000}"/>
    <cellStyle name="Normal 19" xfId="91" xr:uid="{00000000-0005-0000-0000-00005A000000}"/>
    <cellStyle name="Normal 2" xfId="92" xr:uid="{00000000-0005-0000-0000-00005B000000}"/>
    <cellStyle name="Normal 2 10" xfId="93" xr:uid="{00000000-0005-0000-0000-00005C000000}"/>
    <cellStyle name="Normal 2 11" xfId="94" xr:uid="{00000000-0005-0000-0000-00005D000000}"/>
    <cellStyle name="Normal 2 12" xfId="95" xr:uid="{00000000-0005-0000-0000-00005E000000}"/>
    <cellStyle name="Normal 2 2" xfId="96" xr:uid="{00000000-0005-0000-0000-00005F000000}"/>
    <cellStyle name="Normal 2 3" xfId="97" xr:uid="{00000000-0005-0000-0000-000060000000}"/>
    <cellStyle name="Normal 2 3 2" xfId="98" xr:uid="{00000000-0005-0000-0000-000061000000}"/>
    <cellStyle name="Normal 2 4" xfId="99" xr:uid="{00000000-0005-0000-0000-000062000000}"/>
    <cellStyle name="Normal 2 4 2" xfId="100" xr:uid="{00000000-0005-0000-0000-000063000000}"/>
    <cellStyle name="Normal 2 5" xfId="101" xr:uid="{00000000-0005-0000-0000-000064000000}"/>
    <cellStyle name="Normal 2 6" xfId="102" xr:uid="{00000000-0005-0000-0000-000065000000}"/>
    <cellStyle name="Normal 2 7" xfId="103" xr:uid="{00000000-0005-0000-0000-000066000000}"/>
    <cellStyle name="Normal 2 8" xfId="104" xr:uid="{00000000-0005-0000-0000-000067000000}"/>
    <cellStyle name="Normal 2 9" xfId="105" xr:uid="{00000000-0005-0000-0000-000068000000}"/>
    <cellStyle name="Normal 20" xfId="106" xr:uid="{00000000-0005-0000-0000-000069000000}"/>
    <cellStyle name="Normal 21" xfId="107" xr:uid="{00000000-0005-0000-0000-00006A000000}"/>
    <cellStyle name="Normal 22" xfId="108" xr:uid="{00000000-0005-0000-0000-00006B000000}"/>
    <cellStyle name="Normal 23" xfId="109" xr:uid="{00000000-0005-0000-0000-00006C000000}"/>
    <cellStyle name="Normal 23 2" xfId="110" xr:uid="{00000000-0005-0000-0000-00006D000000}"/>
    <cellStyle name="Normal 23 2 2" xfId="111" xr:uid="{00000000-0005-0000-0000-00006E000000}"/>
    <cellStyle name="Normal 3" xfId="112" xr:uid="{00000000-0005-0000-0000-00006F000000}"/>
    <cellStyle name="Normal 3 2" xfId="113" xr:uid="{00000000-0005-0000-0000-000070000000}"/>
    <cellStyle name="Normal 4" xfId="114" xr:uid="{00000000-0005-0000-0000-000071000000}"/>
    <cellStyle name="Normal 5" xfId="115" xr:uid="{00000000-0005-0000-0000-000072000000}"/>
    <cellStyle name="Normal 5 10" xfId="116" xr:uid="{00000000-0005-0000-0000-000073000000}"/>
    <cellStyle name="Normal 5 2" xfId="117" xr:uid="{00000000-0005-0000-0000-000074000000}"/>
    <cellStyle name="Normal 5 3" xfId="118" xr:uid="{00000000-0005-0000-0000-000075000000}"/>
    <cellStyle name="Normal 5 4" xfId="119" xr:uid="{00000000-0005-0000-0000-000076000000}"/>
    <cellStyle name="Normal 5 5" xfId="120" xr:uid="{00000000-0005-0000-0000-000077000000}"/>
    <cellStyle name="Normal 5 6" xfId="121" xr:uid="{00000000-0005-0000-0000-000078000000}"/>
    <cellStyle name="Normal 5 7" xfId="122" xr:uid="{00000000-0005-0000-0000-000079000000}"/>
    <cellStyle name="Normal 5 8" xfId="123" xr:uid="{00000000-0005-0000-0000-00007A000000}"/>
    <cellStyle name="Normal 5 9" xfId="124" xr:uid="{00000000-0005-0000-0000-00007B000000}"/>
    <cellStyle name="Normal 6" xfId="125" xr:uid="{00000000-0005-0000-0000-00007C000000}"/>
    <cellStyle name="Normal 6 10" xfId="126" xr:uid="{00000000-0005-0000-0000-00007D000000}"/>
    <cellStyle name="Normal 6 2" xfId="127" xr:uid="{00000000-0005-0000-0000-00007E000000}"/>
    <cellStyle name="Normal 6 3" xfId="128" xr:uid="{00000000-0005-0000-0000-00007F000000}"/>
    <cellStyle name="Normal 6 4" xfId="129" xr:uid="{00000000-0005-0000-0000-000080000000}"/>
    <cellStyle name="Normal 6 5" xfId="130" xr:uid="{00000000-0005-0000-0000-000081000000}"/>
    <cellStyle name="Normal 6 6" xfId="131" xr:uid="{00000000-0005-0000-0000-000082000000}"/>
    <cellStyle name="Normal 6 7" xfId="132" xr:uid="{00000000-0005-0000-0000-000083000000}"/>
    <cellStyle name="Normal 6 8" xfId="133" xr:uid="{00000000-0005-0000-0000-000084000000}"/>
    <cellStyle name="Normal 6 9" xfId="134" xr:uid="{00000000-0005-0000-0000-000085000000}"/>
    <cellStyle name="Normal 7" xfId="135" xr:uid="{00000000-0005-0000-0000-000086000000}"/>
    <cellStyle name="Normal 7 2" xfId="136" xr:uid="{00000000-0005-0000-0000-000087000000}"/>
    <cellStyle name="Normal 8" xfId="137" xr:uid="{00000000-0005-0000-0000-000088000000}"/>
    <cellStyle name="Normal 9" xfId="138" xr:uid="{00000000-0005-0000-0000-000089000000}"/>
    <cellStyle name="Normal 9 10" xfId="139" xr:uid="{00000000-0005-0000-0000-00008A000000}"/>
    <cellStyle name="Normal 9 2" xfId="140" xr:uid="{00000000-0005-0000-0000-00008B000000}"/>
    <cellStyle name="Normal 9 3" xfId="141" xr:uid="{00000000-0005-0000-0000-00008C000000}"/>
    <cellStyle name="Normal 9 4" xfId="142" xr:uid="{00000000-0005-0000-0000-00008D000000}"/>
    <cellStyle name="Normal 9 5" xfId="143" xr:uid="{00000000-0005-0000-0000-00008E000000}"/>
    <cellStyle name="Normal 9 6" xfId="144" xr:uid="{00000000-0005-0000-0000-00008F000000}"/>
    <cellStyle name="Normal 9 7" xfId="145" xr:uid="{00000000-0005-0000-0000-000090000000}"/>
    <cellStyle name="Normal 9 8" xfId="146" xr:uid="{00000000-0005-0000-0000-000091000000}"/>
    <cellStyle name="Normal 9 9" xfId="147" xr:uid="{00000000-0005-0000-0000-000092000000}"/>
    <cellStyle name="Note 2" xfId="148" xr:uid="{00000000-0005-0000-0000-000093000000}"/>
    <cellStyle name="Output 2" xfId="149" xr:uid="{00000000-0005-0000-0000-000094000000}"/>
    <cellStyle name="Percent 2" xfId="150" xr:uid="{00000000-0005-0000-0000-000095000000}"/>
    <cellStyle name="Percent 2 2" xfId="151" xr:uid="{00000000-0005-0000-0000-000096000000}"/>
    <cellStyle name="Percent 2 3" xfId="152" xr:uid="{00000000-0005-0000-0000-000097000000}"/>
    <cellStyle name="Percent 3" xfId="153" xr:uid="{00000000-0005-0000-0000-000098000000}"/>
    <cellStyle name="Percentagem" xfId="1" builtinId="5"/>
    <cellStyle name="Percentagem 2" xfId="154" xr:uid="{00000000-0005-0000-0000-00009A000000}"/>
    <cellStyle name="Percentagem 3" xfId="155" xr:uid="{00000000-0005-0000-0000-00009B000000}"/>
    <cellStyle name="Title 2" xfId="156" xr:uid="{00000000-0005-0000-0000-00009C000000}"/>
    <cellStyle name="Total 2" xfId="157" xr:uid="{00000000-0005-0000-0000-00009D000000}"/>
    <cellStyle name="Warning Text 2" xfId="158" xr:uid="{00000000-0005-0000-0000-00009E000000}"/>
  </cellStyles>
  <dxfs count="1">
    <dxf>
      <font>
        <color theme="0"/>
      </font>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9"/>
  <sheetViews>
    <sheetView zoomScale="130" zoomScaleNormal="130" zoomScalePageLayoutView="90" workbookViewId="0">
      <selection activeCell="B86" sqref="B86"/>
    </sheetView>
  </sheetViews>
  <sheetFormatPr defaultColWidth="8.85546875" defaultRowHeight="15"/>
  <cols>
    <col min="1" max="1" width="11.7109375" customWidth="1"/>
    <col min="4" max="4" width="2.85546875" customWidth="1"/>
    <col min="5" max="5" width="9.85546875" bestFit="1" customWidth="1"/>
    <col min="6" max="6" width="16.42578125" customWidth="1"/>
    <col min="8" max="8" width="35.42578125" customWidth="1"/>
    <col min="9" max="9" width="30.42578125" customWidth="1"/>
    <col min="10" max="10" width="31.140625" customWidth="1"/>
    <col min="11" max="11" width="2.85546875" customWidth="1"/>
    <col min="14" max="14" width="11.7109375" customWidth="1"/>
  </cols>
  <sheetData>
    <row r="1" spans="1:14">
      <c r="A1" s="255" t="s">
        <v>507</v>
      </c>
      <c r="B1" s="21"/>
      <c r="C1" s="21"/>
      <c r="D1" s="21"/>
      <c r="E1" s="21"/>
      <c r="F1" s="21"/>
      <c r="G1" s="21"/>
      <c r="H1" s="21"/>
      <c r="I1" s="21"/>
      <c r="J1" s="21"/>
      <c r="K1" s="21"/>
      <c r="L1" s="21"/>
      <c r="M1" s="21"/>
      <c r="N1" s="21"/>
    </row>
    <row r="2" spans="1:14" ht="15" customHeight="1">
      <c r="A2" s="21" t="s">
        <v>323</v>
      </c>
      <c r="B2" s="293" t="s">
        <v>486</v>
      </c>
      <c r="C2" s="294"/>
      <c r="D2" s="294"/>
      <c r="E2" s="294"/>
      <c r="F2" s="294"/>
      <c r="G2" s="294"/>
      <c r="H2" s="294"/>
      <c r="I2" s="294"/>
      <c r="J2" s="294"/>
      <c r="K2" s="294"/>
      <c r="L2" s="294"/>
      <c r="M2" s="294"/>
      <c r="N2" s="21"/>
    </row>
    <row r="3" spans="1:14" ht="15" customHeight="1">
      <c r="A3" s="21"/>
      <c r="B3" s="294"/>
      <c r="C3" s="294"/>
      <c r="D3" s="294"/>
      <c r="E3" s="294"/>
      <c r="F3" s="294"/>
      <c r="G3" s="294"/>
      <c r="H3" s="294"/>
      <c r="I3" s="294"/>
      <c r="J3" s="294"/>
      <c r="K3" s="294"/>
      <c r="L3" s="294"/>
      <c r="M3" s="294"/>
      <c r="N3" s="21"/>
    </row>
    <row r="4" spans="1:14" ht="15" customHeight="1">
      <c r="A4" s="21"/>
      <c r="B4" s="294"/>
      <c r="C4" s="294"/>
      <c r="D4" s="294"/>
      <c r="E4" s="294"/>
      <c r="F4" s="294"/>
      <c r="G4" s="294"/>
      <c r="H4" s="294"/>
      <c r="I4" s="294"/>
      <c r="J4" s="294"/>
      <c r="K4" s="294"/>
      <c r="L4" s="294"/>
      <c r="M4" s="294"/>
      <c r="N4" s="21"/>
    </row>
    <row r="5" spans="1:14" ht="15" customHeight="1">
      <c r="A5" s="21"/>
      <c r="B5" s="294"/>
      <c r="C5" s="294"/>
      <c r="D5" s="294"/>
      <c r="E5" s="294"/>
      <c r="F5" s="294"/>
      <c r="G5" s="294"/>
      <c r="H5" s="294"/>
      <c r="I5" s="294"/>
      <c r="J5" s="294"/>
      <c r="K5" s="294"/>
      <c r="L5" s="294"/>
      <c r="M5" s="294"/>
      <c r="N5" s="21"/>
    </row>
    <row r="6" spans="1:14" ht="15" customHeight="1">
      <c r="A6" s="21" t="s">
        <v>323</v>
      </c>
      <c r="B6" s="294"/>
      <c r="C6" s="294"/>
      <c r="D6" s="294"/>
      <c r="E6" s="294"/>
      <c r="F6" s="294"/>
      <c r="G6" s="294"/>
      <c r="H6" s="294"/>
      <c r="I6" s="294"/>
      <c r="J6" s="294"/>
      <c r="K6" s="294"/>
      <c r="L6" s="294"/>
      <c r="M6" s="294"/>
      <c r="N6" s="21"/>
    </row>
    <row r="7" spans="1:14" ht="15" customHeight="1">
      <c r="A7" s="21"/>
      <c r="B7" s="294"/>
      <c r="C7" s="294"/>
      <c r="D7" s="294"/>
      <c r="E7" s="294"/>
      <c r="F7" s="294"/>
      <c r="G7" s="294"/>
      <c r="H7" s="294"/>
      <c r="I7" s="294"/>
      <c r="J7" s="294"/>
      <c r="K7" s="294"/>
      <c r="L7" s="294"/>
      <c r="M7" s="294"/>
      <c r="N7" s="21"/>
    </row>
    <row r="8" spans="1:14" ht="15" customHeight="1">
      <c r="A8" s="21"/>
      <c r="B8" s="294"/>
      <c r="C8" s="294"/>
      <c r="D8" s="294"/>
      <c r="E8" s="294"/>
      <c r="F8" s="294"/>
      <c r="G8" s="294"/>
      <c r="H8" s="294"/>
      <c r="I8" s="294"/>
      <c r="J8" s="294"/>
      <c r="K8" s="294"/>
      <c r="L8" s="294"/>
      <c r="M8" s="294"/>
      <c r="N8" s="21"/>
    </row>
    <row r="9" spans="1:14" ht="15" customHeight="1">
      <c r="A9" s="21"/>
      <c r="B9" s="294"/>
      <c r="C9" s="294"/>
      <c r="D9" s="294"/>
      <c r="E9" s="294"/>
      <c r="F9" s="294"/>
      <c r="G9" s="294"/>
      <c r="H9" s="294"/>
      <c r="I9" s="294"/>
      <c r="J9" s="294"/>
      <c r="K9" s="294"/>
      <c r="L9" s="294"/>
      <c r="M9" s="294"/>
      <c r="N9" s="21"/>
    </row>
    <row r="10" spans="1:14">
      <c r="A10" s="21"/>
      <c r="B10" s="294"/>
      <c r="C10" s="294"/>
      <c r="D10" s="294"/>
      <c r="E10" s="294"/>
      <c r="F10" s="294"/>
      <c r="G10" s="294"/>
      <c r="H10" s="294"/>
      <c r="I10" s="294"/>
      <c r="J10" s="294"/>
      <c r="K10" s="294"/>
      <c r="L10" s="294"/>
      <c r="M10" s="294"/>
      <c r="N10" s="21"/>
    </row>
    <row r="11" spans="1:14" hidden="1">
      <c r="A11" s="21"/>
      <c r="B11" s="294"/>
      <c r="C11" s="294"/>
      <c r="D11" s="294"/>
      <c r="E11" s="294"/>
      <c r="F11" s="294"/>
      <c r="G11" s="294"/>
      <c r="H11" s="294"/>
      <c r="I11" s="294"/>
      <c r="J11" s="294"/>
      <c r="K11" s="294"/>
      <c r="L11" s="294"/>
      <c r="M11" s="294"/>
      <c r="N11" s="21"/>
    </row>
    <row r="12" spans="1:14">
      <c r="A12" s="21"/>
      <c r="B12" s="21"/>
      <c r="C12" s="21"/>
      <c r="D12" s="21"/>
      <c r="E12" s="21"/>
      <c r="F12" s="21"/>
      <c r="G12" s="21"/>
      <c r="H12" s="21"/>
      <c r="I12" s="21"/>
      <c r="J12" s="21"/>
      <c r="K12" s="21"/>
      <c r="L12" s="21"/>
      <c r="M12" s="21"/>
      <c r="N12" s="21"/>
    </row>
    <row r="13" spans="1:14">
      <c r="A13" s="21"/>
      <c r="B13" s="296" t="s">
        <v>297</v>
      </c>
      <c r="C13" s="296"/>
      <c r="D13" s="296"/>
      <c r="E13" s="296"/>
      <c r="F13" s="296"/>
      <c r="G13" s="296"/>
      <c r="H13" s="296"/>
      <c r="I13" s="296"/>
      <c r="J13" s="296"/>
      <c r="K13" s="296"/>
      <c r="L13" s="296"/>
      <c r="M13" s="296"/>
      <c r="N13" s="21"/>
    </row>
    <row r="14" spans="1:14" ht="25.5" customHeight="1">
      <c r="A14" s="21"/>
      <c r="B14" s="21"/>
      <c r="C14" s="21"/>
      <c r="D14" s="21"/>
      <c r="E14" s="21"/>
      <c r="F14" s="21"/>
      <c r="G14" s="21"/>
      <c r="H14" s="21"/>
      <c r="I14" s="21"/>
      <c r="J14" s="21"/>
      <c r="K14" s="21"/>
      <c r="L14" s="21"/>
      <c r="M14" s="21"/>
      <c r="N14" s="21"/>
    </row>
    <row r="15" spans="1:14" ht="28.5" customHeight="1">
      <c r="A15" s="21"/>
      <c r="B15" s="21"/>
      <c r="C15" s="21"/>
      <c r="D15" s="21"/>
      <c r="E15" s="295" t="s">
        <v>327</v>
      </c>
      <c r="F15" s="295"/>
      <c r="G15" s="295"/>
      <c r="H15" s="295"/>
      <c r="I15" s="295"/>
      <c r="J15" s="295"/>
      <c r="K15" s="21"/>
      <c r="L15" s="21"/>
      <c r="M15" s="21"/>
      <c r="N15" s="21"/>
    </row>
    <row r="16" spans="1:14" ht="6.75" customHeight="1">
      <c r="A16" s="21"/>
      <c r="B16" s="21"/>
      <c r="C16" s="21"/>
      <c r="D16" s="21"/>
      <c r="E16" s="21"/>
      <c r="F16" s="21"/>
      <c r="G16" s="21"/>
      <c r="H16" s="21"/>
      <c r="I16" s="21"/>
      <c r="J16" s="21"/>
      <c r="K16" s="21"/>
      <c r="L16" s="21"/>
      <c r="M16" s="21"/>
      <c r="N16" s="21"/>
    </row>
    <row r="17" spans="1:14" ht="17.25" customHeight="1">
      <c r="A17" s="21"/>
      <c r="B17" s="21"/>
      <c r="C17" s="21"/>
      <c r="D17" s="21"/>
      <c r="E17" s="301" t="s">
        <v>292</v>
      </c>
      <c r="F17" s="302"/>
      <c r="G17" s="302"/>
      <c r="H17" s="302"/>
      <c r="I17" s="303"/>
      <c r="J17" s="84">
        <v>515</v>
      </c>
      <c r="K17" s="21"/>
      <c r="L17" s="21"/>
      <c r="M17" s="21"/>
      <c r="N17" s="21"/>
    </row>
    <row r="18" spans="1:14" ht="17.25" customHeight="1">
      <c r="A18" s="21"/>
      <c r="B18" s="21"/>
      <c r="C18" s="21"/>
      <c r="D18" s="21"/>
      <c r="E18" s="304" t="s">
        <v>325</v>
      </c>
      <c r="F18" s="305"/>
      <c r="G18" s="305"/>
      <c r="H18" s="305"/>
      <c r="I18" s="306"/>
      <c r="J18" s="132">
        <v>300</v>
      </c>
      <c r="K18" s="88" t="s">
        <v>311</v>
      </c>
      <c r="L18" s="21"/>
      <c r="M18" s="21"/>
      <c r="N18" s="21"/>
    </row>
    <row r="19" spans="1:14" ht="17.25" customHeight="1">
      <c r="A19" s="21"/>
      <c r="B19" s="21"/>
      <c r="C19" s="21"/>
      <c r="D19" s="21"/>
      <c r="E19" s="304" t="s">
        <v>293</v>
      </c>
      <c r="F19" s="305"/>
      <c r="G19" s="305"/>
      <c r="H19" s="305"/>
      <c r="I19" s="306"/>
      <c r="J19" s="85">
        <v>400</v>
      </c>
      <c r="K19" s="21"/>
      <c r="L19" s="21"/>
      <c r="M19" s="21"/>
      <c r="N19" s="21"/>
    </row>
    <row r="20" spans="1:14" ht="17.25" customHeight="1">
      <c r="A20" s="21"/>
      <c r="B20" s="21"/>
      <c r="C20" s="21"/>
      <c r="D20" s="21"/>
      <c r="E20" s="304" t="s">
        <v>335</v>
      </c>
      <c r="F20" s="305"/>
      <c r="G20" s="305"/>
      <c r="H20" s="305"/>
      <c r="I20" s="306"/>
      <c r="J20" s="85">
        <f>'Anexo 8'!C101</f>
        <v>1770</v>
      </c>
      <c r="K20" s="143" t="s">
        <v>397</v>
      </c>
      <c r="L20" s="21"/>
      <c r="M20" s="21"/>
      <c r="N20" s="21"/>
    </row>
    <row r="21" spans="1:14" ht="17.25" customHeight="1">
      <c r="A21" s="21"/>
      <c r="B21" s="21"/>
      <c r="C21" s="21"/>
      <c r="D21" s="21"/>
      <c r="E21" s="304" t="s">
        <v>8</v>
      </c>
      <c r="F21" s="305"/>
      <c r="G21" s="305"/>
      <c r="H21" s="305"/>
      <c r="I21" s="306"/>
      <c r="J21" s="85">
        <v>400</v>
      </c>
      <c r="K21" s="21"/>
      <c r="L21" s="21"/>
      <c r="M21" s="21"/>
      <c r="N21" s="21"/>
    </row>
    <row r="22" spans="1:14" ht="17.25" customHeight="1">
      <c r="A22" s="21"/>
      <c r="B22" s="21"/>
      <c r="C22" s="21"/>
      <c r="D22" s="21"/>
      <c r="E22" s="304" t="s">
        <v>294</v>
      </c>
      <c r="F22" s="305"/>
      <c r="G22" s="305"/>
      <c r="H22" s="305"/>
      <c r="I22" s="306"/>
      <c r="J22" s="85">
        <v>2075</v>
      </c>
      <c r="K22" s="21"/>
      <c r="L22" s="21"/>
      <c r="M22" s="21"/>
      <c r="N22" s="21"/>
    </row>
    <row r="23" spans="1:14" ht="17.25" customHeight="1">
      <c r="A23" s="21"/>
      <c r="B23" s="21"/>
      <c r="C23" s="21"/>
      <c r="D23" s="88"/>
      <c r="E23" s="304" t="s">
        <v>296</v>
      </c>
      <c r="F23" s="305"/>
      <c r="G23" s="305"/>
      <c r="H23" s="305"/>
      <c r="I23" s="306"/>
      <c r="J23" s="217">
        <f>'Anexo 6'!E6</f>
        <v>521</v>
      </c>
      <c r="K23" s="88" t="s">
        <v>312</v>
      </c>
      <c r="L23" s="21"/>
      <c r="M23" s="21"/>
      <c r="N23" s="21"/>
    </row>
    <row r="24" spans="1:14" ht="17.25" customHeight="1">
      <c r="A24" s="21"/>
      <c r="B24" s="21"/>
      <c r="C24" s="21"/>
      <c r="D24" s="88"/>
      <c r="E24" s="304" t="s">
        <v>330</v>
      </c>
      <c r="F24" s="305"/>
      <c r="G24" s="305"/>
      <c r="H24" s="305"/>
      <c r="I24" s="306"/>
      <c r="J24" s="85">
        <f>'Anexo 4'!F7</f>
        <v>142</v>
      </c>
      <c r="K24" s="88" t="s">
        <v>313</v>
      </c>
      <c r="L24" s="21"/>
      <c r="M24" s="21"/>
      <c r="N24" s="21"/>
    </row>
    <row r="25" spans="1:14" ht="17.25" customHeight="1">
      <c r="A25" s="21"/>
      <c r="B25" s="21"/>
      <c r="C25" s="21"/>
      <c r="D25" s="88"/>
      <c r="E25" s="304" t="s">
        <v>331</v>
      </c>
      <c r="F25" s="305"/>
      <c r="G25" s="305"/>
      <c r="H25" s="305"/>
      <c r="I25" s="306"/>
      <c r="J25" s="85">
        <f>'Anexo 4'!F8</f>
        <v>170</v>
      </c>
      <c r="K25" s="88" t="s">
        <v>309</v>
      </c>
      <c r="L25" s="21"/>
      <c r="M25" s="21"/>
      <c r="N25" s="21"/>
    </row>
    <row r="26" spans="1:14" ht="17.25" customHeight="1">
      <c r="A26" s="21"/>
      <c r="B26" s="21"/>
      <c r="C26" s="21"/>
      <c r="D26" s="21"/>
      <c r="E26" s="288" t="s">
        <v>329</v>
      </c>
      <c r="F26" s="289"/>
      <c r="G26" s="289"/>
      <c r="H26" s="289"/>
      <c r="I26" s="289"/>
      <c r="J26" s="85">
        <v>113</v>
      </c>
      <c r="K26" s="21"/>
      <c r="L26" s="21"/>
      <c r="M26" s="21"/>
      <c r="N26" s="21"/>
    </row>
    <row r="27" spans="1:14" ht="17.25" customHeight="1">
      <c r="A27" s="21"/>
      <c r="B27" s="21"/>
      <c r="C27" s="21"/>
      <c r="D27" s="21"/>
      <c r="E27" s="307" t="s">
        <v>295</v>
      </c>
      <c r="F27" s="308"/>
      <c r="G27" s="308"/>
      <c r="H27" s="308"/>
      <c r="I27" s="309"/>
      <c r="J27" s="179">
        <f>'Anexo 5'!E32+'Anexo 5'!I32</f>
        <v>862</v>
      </c>
      <c r="K27" s="21"/>
      <c r="L27" s="21"/>
      <c r="M27" s="21"/>
      <c r="N27" s="21"/>
    </row>
    <row r="28" spans="1:14" ht="17.25" customHeight="1">
      <c r="A28" s="21"/>
      <c r="B28" s="21"/>
      <c r="C28" s="21"/>
      <c r="D28" s="21"/>
      <c r="E28" s="299" t="s">
        <v>146</v>
      </c>
      <c r="F28" s="300"/>
      <c r="G28" s="300"/>
      <c r="H28" s="300"/>
      <c r="I28" s="300"/>
      <c r="J28" s="87">
        <f>SUM(J17:J27)</f>
        <v>7268</v>
      </c>
      <c r="K28" s="21"/>
      <c r="L28" s="21"/>
      <c r="M28" s="21"/>
      <c r="N28" s="21"/>
    </row>
    <row r="29" spans="1:14" ht="17.25" customHeight="1">
      <c r="A29" s="21"/>
      <c r="B29" s="21"/>
      <c r="C29" s="21"/>
      <c r="D29" s="21"/>
      <c r="E29" s="21"/>
      <c r="F29" s="21"/>
      <c r="G29" s="21"/>
      <c r="H29" s="21"/>
      <c r="I29" s="21"/>
      <c r="J29" s="21"/>
      <c r="K29" s="21"/>
      <c r="L29" s="21"/>
      <c r="M29" s="21"/>
      <c r="N29" s="21"/>
    </row>
    <row r="30" spans="1:14">
      <c r="A30" s="21"/>
      <c r="B30" s="21"/>
      <c r="C30" s="21"/>
      <c r="D30" s="21"/>
      <c r="E30" s="21" t="s">
        <v>326</v>
      </c>
      <c r="F30" s="21"/>
      <c r="G30" s="21"/>
      <c r="H30" s="21"/>
      <c r="I30" s="21"/>
      <c r="J30" s="21"/>
      <c r="K30" s="21"/>
      <c r="L30" s="21"/>
      <c r="M30" s="21"/>
      <c r="N30" s="21"/>
    </row>
    <row r="31" spans="1:14" ht="45" customHeight="1">
      <c r="A31" s="21"/>
      <c r="B31" s="21"/>
      <c r="C31" s="21"/>
      <c r="D31" s="21"/>
      <c r="E31" s="295" t="s">
        <v>488</v>
      </c>
      <c r="F31" s="296"/>
      <c r="G31" s="296"/>
      <c r="H31" s="296"/>
      <c r="I31" s="296"/>
      <c r="J31" s="296"/>
      <c r="K31" s="21"/>
      <c r="L31" s="21"/>
      <c r="M31" s="21"/>
      <c r="N31" s="21"/>
    </row>
    <row r="32" spans="1:14" ht="6.75" customHeight="1">
      <c r="A32" s="21"/>
      <c r="B32" s="21"/>
      <c r="C32" s="21"/>
      <c r="D32" s="21"/>
      <c r="E32" s="21"/>
      <c r="F32" s="21"/>
      <c r="G32" s="21"/>
      <c r="H32" s="21"/>
      <c r="I32" s="21"/>
      <c r="J32" s="21"/>
      <c r="K32" s="21"/>
      <c r="L32" s="21"/>
      <c r="M32" s="21"/>
      <c r="N32" s="21"/>
    </row>
    <row r="33" spans="1:14" ht="17.25" customHeight="1">
      <c r="A33" s="21"/>
      <c r="B33" s="21"/>
      <c r="C33" s="21"/>
      <c r="D33" s="21"/>
      <c r="E33" s="310" t="s">
        <v>292</v>
      </c>
      <c r="F33" s="311"/>
      <c r="G33" s="311"/>
      <c r="H33" s="311"/>
      <c r="I33" s="311"/>
      <c r="J33" s="80">
        <v>515</v>
      </c>
      <c r="K33" s="21"/>
      <c r="L33" s="21"/>
      <c r="M33" s="21"/>
      <c r="N33" s="21"/>
    </row>
    <row r="34" spans="1:14" ht="17.25" customHeight="1">
      <c r="A34" s="21"/>
      <c r="B34" s="21"/>
      <c r="C34" s="21"/>
      <c r="D34" s="21"/>
      <c r="E34" s="288" t="s">
        <v>293</v>
      </c>
      <c r="F34" s="289"/>
      <c r="G34" s="289"/>
      <c r="H34" s="289"/>
      <c r="I34" s="289"/>
      <c r="J34" s="81">
        <f>'Anexo 3'!F65</f>
        <v>275</v>
      </c>
      <c r="K34" s="21"/>
      <c r="L34" s="21"/>
      <c r="M34" s="21"/>
      <c r="N34" s="21"/>
    </row>
    <row r="35" spans="1:14" ht="17.25" customHeight="1">
      <c r="A35" s="21"/>
      <c r="B35" s="21"/>
      <c r="C35" s="21"/>
      <c r="D35" s="21"/>
      <c r="E35" s="304" t="s">
        <v>335</v>
      </c>
      <c r="F35" s="305"/>
      <c r="G35" s="305"/>
      <c r="H35" s="305"/>
      <c r="I35" s="306"/>
      <c r="J35" s="119">
        <f>'Anexo 8'!D101</f>
        <v>1486</v>
      </c>
      <c r="K35" s="21"/>
      <c r="L35" s="21"/>
      <c r="M35" s="21"/>
      <c r="N35" s="21"/>
    </row>
    <row r="36" spans="1:14" ht="17.25" customHeight="1">
      <c r="A36" s="21"/>
      <c r="B36" s="21"/>
      <c r="C36" s="21"/>
      <c r="D36" s="21"/>
      <c r="E36" s="304" t="s">
        <v>8</v>
      </c>
      <c r="F36" s="305"/>
      <c r="G36" s="305"/>
      <c r="H36" s="305"/>
      <c r="I36" s="306"/>
      <c r="J36" s="119">
        <v>400</v>
      </c>
      <c r="K36" s="21"/>
      <c r="L36" s="21"/>
      <c r="M36" s="21"/>
      <c r="N36" s="21"/>
    </row>
    <row r="37" spans="1:14" ht="17.25" customHeight="1">
      <c r="A37" s="21"/>
      <c r="B37" s="21"/>
      <c r="C37" s="21"/>
      <c r="D37" s="21"/>
      <c r="E37" s="288" t="s">
        <v>289</v>
      </c>
      <c r="F37" s="289"/>
      <c r="G37" s="289"/>
      <c r="H37" s="289"/>
      <c r="I37" s="289"/>
      <c r="J37" s="119">
        <f>'Anexo 2'!D7</f>
        <v>1953</v>
      </c>
      <c r="K37" s="21"/>
      <c r="L37" s="21"/>
      <c r="M37" s="21"/>
      <c r="N37" s="21"/>
    </row>
    <row r="38" spans="1:14" ht="17.25" customHeight="1">
      <c r="A38" s="21"/>
      <c r="B38" s="21"/>
      <c r="C38" s="21"/>
      <c r="D38" s="21"/>
      <c r="E38" s="288" t="s">
        <v>287</v>
      </c>
      <c r="F38" s="289"/>
      <c r="G38" s="289"/>
      <c r="H38" s="289"/>
      <c r="I38" s="289"/>
      <c r="J38" s="218">
        <f>'Anexo 6'!E6</f>
        <v>521</v>
      </c>
      <c r="K38" s="21"/>
      <c r="L38" s="21"/>
      <c r="M38" s="21"/>
      <c r="N38" s="21"/>
    </row>
    <row r="39" spans="1:14" ht="17.25" customHeight="1">
      <c r="A39" s="21"/>
      <c r="B39" s="21"/>
      <c r="C39" s="21"/>
      <c r="D39" s="21"/>
      <c r="E39" s="288" t="s">
        <v>333</v>
      </c>
      <c r="F39" s="289"/>
      <c r="G39" s="289"/>
      <c r="H39" s="289"/>
      <c r="I39" s="289"/>
      <c r="J39" s="251">
        <v>38</v>
      </c>
      <c r="K39" s="21"/>
      <c r="L39" s="21"/>
      <c r="M39" s="21"/>
      <c r="N39" s="21"/>
    </row>
    <row r="40" spans="1:14" ht="17.25" customHeight="1">
      <c r="A40" s="21"/>
      <c r="B40" s="21"/>
      <c r="C40" s="21"/>
      <c r="D40" s="21"/>
      <c r="E40" s="288" t="s">
        <v>334</v>
      </c>
      <c r="F40" s="289"/>
      <c r="G40" s="289"/>
      <c r="H40" s="289"/>
      <c r="I40" s="289"/>
      <c r="J40" s="251">
        <v>1</v>
      </c>
      <c r="K40" s="21"/>
      <c r="L40" s="21"/>
      <c r="M40" s="21"/>
      <c r="N40" s="21"/>
    </row>
    <row r="41" spans="1:14" ht="17.25" customHeight="1">
      <c r="A41" s="21"/>
      <c r="B41" s="21"/>
      <c r="C41" s="21"/>
      <c r="D41" s="21"/>
      <c r="E41" s="288" t="s">
        <v>288</v>
      </c>
      <c r="F41" s="289"/>
      <c r="G41" s="289"/>
      <c r="H41" s="289"/>
      <c r="I41" s="289"/>
      <c r="J41" s="119">
        <v>908</v>
      </c>
      <c r="K41" s="88" t="s">
        <v>332</v>
      </c>
      <c r="L41" s="21"/>
      <c r="M41" s="21"/>
      <c r="N41" s="21"/>
    </row>
    <row r="42" spans="1:14" ht="17.25" customHeight="1">
      <c r="A42" s="21"/>
      <c r="B42" s="21"/>
      <c r="C42" s="21"/>
      <c r="D42" s="21"/>
      <c r="E42" s="299" t="s">
        <v>146</v>
      </c>
      <c r="F42" s="300"/>
      <c r="G42" s="300"/>
      <c r="H42" s="300"/>
      <c r="I42" s="300"/>
      <c r="J42" s="86">
        <f>SUM(J33:J41)</f>
        <v>6097</v>
      </c>
      <c r="K42" s="21"/>
      <c r="L42" s="21"/>
      <c r="M42" s="21"/>
      <c r="N42" s="21"/>
    </row>
    <row r="43" spans="1:14" ht="17.25" customHeight="1">
      <c r="A43" s="21"/>
      <c r="B43" s="21"/>
      <c r="C43" s="21"/>
      <c r="D43" s="21"/>
      <c r="E43" s="82"/>
      <c r="F43" s="82"/>
      <c r="G43" s="82"/>
      <c r="H43" s="82"/>
      <c r="I43" s="82"/>
      <c r="J43" s="83"/>
      <c r="K43" s="21"/>
      <c r="L43" s="21"/>
      <c r="M43" s="21"/>
      <c r="N43" s="21"/>
    </row>
    <row r="44" spans="1:14" ht="17.25" customHeight="1">
      <c r="A44" s="21"/>
      <c r="B44" s="21"/>
      <c r="C44" s="21"/>
      <c r="D44" s="21"/>
      <c r="E44" s="21" t="s">
        <v>338</v>
      </c>
      <c r="F44" s="21"/>
      <c r="G44" s="21"/>
      <c r="H44" s="21"/>
      <c r="I44" s="21"/>
      <c r="J44" s="21"/>
      <c r="K44" s="21"/>
      <c r="L44" s="21"/>
      <c r="M44" s="21"/>
      <c r="N44" s="21"/>
    </row>
    <row r="45" spans="1:14" ht="43.5" customHeight="1">
      <c r="A45" s="21"/>
      <c r="B45" s="21"/>
      <c r="C45" s="21"/>
      <c r="D45" s="21"/>
      <c r="E45" s="295" t="s">
        <v>487</v>
      </c>
      <c r="F45" s="296"/>
      <c r="G45" s="296"/>
      <c r="H45" s="296"/>
      <c r="I45" s="296"/>
      <c r="J45" s="296"/>
      <c r="K45" s="21"/>
      <c r="L45" s="21"/>
      <c r="M45" s="21"/>
      <c r="N45" s="21"/>
    </row>
    <row r="46" spans="1:14" ht="6.75" customHeight="1">
      <c r="A46" s="21"/>
      <c r="B46" s="21"/>
      <c r="C46" s="21"/>
      <c r="D46" s="21"/>
      <c r="E46" s="21"/>
      <c r="F46" s="21"/>
      <c r="G46" s="21"/>
      <c r="H46" s="21"/>
      <c r="I46" s="21"/>
      <c r="J46" s="21"/>
      <c r="K46" s="21"/>
      <c r="L46" s="21"/>
      <c r="M46" s="21"/>
      <c r="N46" s="21"/>
    </row>
    <row r="47" spans="1:14" ht="17.25" customHeight="1">
      <c r="A47" s="21"/>
      <c r="B47" s="21"/>
      <c r="C47" s="21"/>
      <c r="D47" s="21"/>
      <c r="E47" s="297" t="s">
        <v>5</v>
      </c>
      <c r="F47" s="298"/>
      <c r="G47" s="298"/>
      <c r="H47" s="298"/>
      <c r="I47" s="298"/>
      <c r="J47" s="133">
        <f>'Anexo 9'!E73</f>
        <v>445</v>
      </c>
      <c r="K47" s="21"/>
      <c r="L47" s="21"/>
      <c r="M47" s="21"/>
      <c r="N47" s="21"/>
    </row>
    <row r="48" spans="1:14" ht="17.25" customHeight="1">
      <c r="A48" s="21"/>
      <c r="B48" s="21"/>
      <c r="C48" s="21"/>
      <c r="D48" s="21"/>
      <c r="E48" s="286" t="s">
        <v>6</v>
      </c>
      <c r="F48" s="287"/>
      <c r="G48" s="287"/>
      <c r="H48" s="287"/>
      <c r="I48" s="287"/>
      <c r="J48" s="130">
        <f>'Anexo 3'!H65</f>
        <v>51</v>
      </c>
      <c r="K48" s="21"/>
      <c r="L48" s="21"/>
      <c r="M48" s="21"/>
      <c r="N48" s="21"/>
    </row>
    <row r="49" spans="1:14" ht="17.25" customHeight="1">
      <c r="A49" s="21"/>
      <c r="B49" s="21"/>
      <c r="C49" s="21"/>
      <c r="D49" s="21"/>
      <c r="E49" s="286" t="s">
        <v>7</v>
      </c>
      <c r="F49" s="287"/>
      <c r="G49" s="287"/>
      <c r="H49" s="287"/>
      <c r="I49" s="287"/>
      <c r="J49" s="134">
        <f>'Anexo 8'!E101</f>
        <v>1131</v>
      </c>
      <c r="K49" s="143" t="s">
        <v>390</v>
      </c>
      <c r="L49" s="21"/>
      <c r="M49" s="21"/>
      <c r="N49" s="21"/>
    </row>
    <row r="50" spans="1:14" s="222" customFormat="1" ht="17.25" customHeight="1">
      <c r="A50" s="21"/>
      <c r="B50" s="21"/>
      <c r="C50" s="21"/>
      <c r="D50" s="21"/>
      <c r="E50" s="286" t="s">
        <v>485</v>
      </c>
      <c r="F50" s="287"/>
      <c r="G50" s="287"/>
      <c r="H50" s="287"/>
      <c r="I50" s="287"/>
      <c r="J50" s="134">
        <f>'Anexo 10'!E52</f>
        <v>257</v>
      </c>
      <c r="K50" s="143"/>
      <c r="L50" s="21"/>
      <c r="M50" s="21"/>
      <c r="N50" s="21"/>
    </row>
    <row r="51" spans="1:14" ht="17.25" customHeight="1">
      <c r="A51" s="21"/>
      <c r="B51" s="21"/>
      <c r="C51" s="21"/>
      <c r="D51" s="21"/>
      <c r="E51" s="286" t="s">
        <v>8</v>
      </c>
      <c r="F51" s="287"/>
      <c r="G51" s="287"/>
      <c r="H51" s="287"/>
      <c r="I51" s="287"/>
      <c r="J51" s="134">
        <v>400</v>
      </c>
      <c r="K51" s="143" t="s">
        <v>397</v>
      </c>
      <c r="L51" s="21"/>
      <c r="M51" s="21"/>
      <c r="N51" s="21"/>
    </row>
    <row r="52" spans="1:14" ht="17.25" customHeight="1">
      <c r="A52" s="21"/>
      <c r="B52" s="21"/>
      <c r="C52" s="21"/>
      <c r="D52" s="88"/>
      <c r="E52" s="286" t="s">
        <v>289</v>
      </c>
      <c r="F52" s="287"/>
      <c r="G52" s="287"/>
      <c r="H52" s="287"/>
      <c r="I52" s="287"/>
      <c r="J52" s="131">
        <f>'Anexo 2'!F7</f>
        <v>1687</v>
      </c>
      <c r="K52" s="88" t="s">
        <v>308</v>
      </c>
      <c r="L52" s="21"/>
      <c r="M52" s="21"/>
      <c r="N52" s="21"/>
    </row>
    <row r="53" spans="1:14" ht="17.25" customHeight="1">
      <c r="A53" s="21"/>
      <c r="B53" s="21"/>
      <c r="C53" s="21"/>
      <c r="D53" s="88"/>
      <c r="E53" s="286" t="s">
        <v>287</v>
      </c>
      <c r="F53" s="287"/>
      <c r="G53" s="287"/>
      <c r="H53" s="287"/>
      <c r="I53" s="287"/>
      <c r="J53" s="219">
        <f>'Anexo 6'!F6</f>
        <v>403</v>
      </c>
      <c r="K53" s="88" t="s">
        <v>318</v>
      </c>
      <c r="L53" s="21"/>
      <c r="M53" s="21"/>
      <c r="N53" s="21"/>
    </row>
    <row r="54" spans="1:14" ht="17.25" customHeight="1">
      <c r="A54" s="21"/>
      <c r="B54" s="21"/>
      <c r="C54" s="21"/>
      <c r="D54" s="21"/>
      <c r="E54" s="286" t="s">
        <v>333</v>
      </c>
      <c r="F54" s="287"/>
      <c r="G54" s="287"/>
      <c r="H54" s="287"/>
      <c r="I54" s="287"/>
      <c r="J54" s="130">
        <v>17</v>
      </c>
      <c r="K54" s="21"/>
      <c r="L54" s="21"/>
      <c r="M54" s="21"/>
      <c r="N54" s="21"/>
    </row>
    <row r="55" spans="1:14" ht="17.25" customHeight="1">
      <c r="A55" s="21"/>
      <c r="B55" s="21"/>
      <c r="C55" s="21"/>
      <c r="D55" s="21"/>
      <c r="E55" s="286" t="s">
        <v>334</v>
      </c>
      <c r="F55" s="287"/>
      <c r="G55" s="287"/>
      <c r="H55" s="287"/>
      <c r="I55" s="287"/>
      <c r="J55" s="130">
        <v>1</v>
      </c>
      <c r="K55" s="21"/>
      <c r="L55" s="21"/>
      <c r="M55" s="21"/>
      <c r="N55" s="21"/>
    </row>
    <row r="56" spans="1:14" ht="17.25" customHeight="1">
      <c r="A56" s="21"/>
      <c r="B56" s="21"/>
      <c r="C56" s="21"/>
      <c r="D56" s="88"/>
      <c r="E56" s="286" t="s">
        <v>288</v>
      </c>
      <c r="F56" s="287"/>
      <c r="G56" s="287"/>
      <c r="H56" s="287"/>
      <c r="I56" s="287"/>
      <c r="J56" s="131">
        <f>'Anexo 5'!E32</f>
        <v>595</v>
      </c>
      <c r="L56" s="21"/>
      <c r="M56" s="21"/>
      <c r="N56" s="21"/>
    </row>
    <row r="57" spans="1:14" ht="17.25" customHeight="1">
      <c r="A57" s="21"/>
      <c r="B57" s="21"/>
      <c r="C57" s="21"/>
      <c r="D57" s="88"/>
      <c r="E57" s="286" t="s">
        <v>328</v>
      </c>
      <c r="F57" s="287"/>
      <c r="G57" s="287"/>
      <c r="H57" s="287"/>
      <c r="I57" s="287"/>
      <c r="J57" s="131">
        <f>'Anexo 7'!D18-'Anexo 7'!D17</f>
        <v>62</v>
      </c>
      <c r="K57" s="88" t="s">
        <v>336</v>
      </c>
      <c r="L57" s="21"/>
      <c r="M57" s="21"/>
      <c r="N57" s="21"/>
    </row>
    <row r="58" spans="1:14" s="222" customFormat="1" ht="17.25" customHeight="1">
      <c r="A58" s="21"/>
      <c r="B58" s="21"/>
      <c r="C58" s="21"/>
      <c r="D58" s="88"/>
      <c r="E58" s="286" t="s">
        <v>499</v>
      </c>
      <c r="F58" s="287"/>
      <c r="G58" s="287"/>
      <c r="H58" s="287"/>
      <c r="I58" s="287"/>
      <c r="J58" s="131">
        <v>45</v>
      </c>
      <c r="K58" s="88" t="s">
        <v>493</v>
      </c>
      <c r="L58" s="21"/>
      <c r="M58" s="21"/>
      <c r="N58" s="21"/>
    </row>
    <row r="59" spans="1:14" s="222" customFormat="1" ht="17.25" customHeight="1">
      <c r="A59" s="21"/>
      <c r="B59" s="21"/>
      <c r="C59" s="21"/>
      <c r="D59" s="88"/>
      <c r="E59" s="286" t="s">
        <v>501</v>
      </c>
      <c r="F59" s="287"/>
      <c r="G59" s="287"/>
      <c r="H59" s="287"/>
      <c r="I59" s="287"/>
      <c r="J59" s="131">
        <v>72</v>
      </c>
      <c r="K59" s="88" t="s">
        <v>500</v>
      </c>
      <c r="L59" s="21"/>
      <c r="M59" s="21"/>
      <c r="N59" s="21"/>
    </row>
    <row r="60" spans="1:14" ht="17.25" customHeight="1">
      <c r="A60" s="21"/>
      <c r="B60" s="21"/>
      <c r="C60" s="21"/>
      <c r="D60" s="21"/>
      <c r="E60" s="291" t="s">
        <v>146</v>
      </c>
      <c r="F60" s="292"/>
      <c r="G60" s="292"/>
      <c r="H60" s="292"/>
      <c r="I60" s="292"/>
      <c r="J60" s="129">
        <f>SUM(J47:J59)</f>
        <v>5166</v>
      </c>
      <c r="K60" s="21"/>
      <c r="L60" s="21"/>
      <c r="M60" s="21"/>
      <c r="N60" s="21"/>
    </row>
    <row r="61" spans="1:14">
      <c r="A61" s="21"/>
      <c r="B61" s="82"/>
      <c r="C61" s="82"/>
      <c r="D61" s="82"/>
      <c r="E61" s="82"/>
      <c r="F61" s="82"/>
      <c r="G61" s="83"/>
      <c r="H61" s="21"/>
      <c r="I61" s="21"/>
      <c r="J61" s="21"/>
      <c r="K61" s="82"/>
      <c r="L61" s="82"/>
      <c r="M61" s="82"/>
      <c r="N61" s="21"/>
    </row>
    <row r="62" spans="1:14">
      <c r="A62" s="21"/>
      <c r="B62" s="21"/>
      <c r="C62" s="21"/>
      <c r="D62" s="21"/>
      <c r="E62" s="21"/>
      <c r="F62" s="82"/>
      <c r="G62" s="83"/>
      <c r="H62" s="21"/>
      <c r="I62" s="21"/>
      <c r="J62" s="21"/>
      <c r="K62" s="21"/>
      <c r="L62" s="21"/>
      <c r="M62" s="21"/>
      <c r="N62" s="21"/>
    </row>
    <row r="63" spans="1:14" s="50" customFormat="1" ht="69" customHeight="1">
      <c r="A63" s="49"/>
      <c r="B63" s="290" t="s">
        <v>508</v>
      </c>
      <c r="C63" s="290"/>
      <c r="D63" s="290"/>
      <c r="E63" s="290"/>
      <c r="F63" s="290"/>
      <c r="G63" s="290"/>
      <c r="H63" s="290"/>
      <c r="I63" s="290"/>
      <c r="J63" s="290"/>
      <c r="K63" s="290"/>
      <c r="L63" s="290"/>
      <c r="M63" s="290"/>
      <c r="N63" s="49"/>
    </row>
    <row r="64" spans="1:14" s="50" customFormat="1" ht="69" customHeight="1">
      <c r="A64" s="49"/>
      <c r="B64" s="290"/>
      <c r="C64" s="290"/>
      <c r="D64" s="290"/>
      <c r="E64" s="290"/>
      <c r="F64" s="290"/>
      <c r="G64" s="290"/>
      <c r="H64" s="290"/>
      <c r="I64" s="290"/>
      <c r="J64" s="290"/>
      <c r="K64" s="290"/>
      <c r="L64" s="290"/>
      <c r="M64" s="290"/>
      <c r="N64" s="49"/>
    </row>
    <row r="65" spans="1:14" s="50" customFormat="1" ht="69" customHeight="1">
      <c r="A65" s="49"/>
      <c r="B65" s="290"/>
      <c r="C65" s="290"/>
      <c r="D65" s="290"/>
      <c r="E65" s="290"/>
      <c r="F65" s="290"/>
      <c r="G65" s="290"/>
      <c r="H65" s="290"/>
      <c r="I65" s="290"/>
      <c r="J65" s="290"/>
      <c r="K65" s="290"/>
      <c r="L65" s="290"/>
      <c r="M65" s="290"/>
      <c r="N65" s="49"/>
    </row>
    <row r="66" spans="1:14" s="50" customFormat="1" ht="111" customHeight="1">
      <c r="A66" s="49"/>
      <c r="B66" s="290"/>
      <c r="C66" s="290"/>
      <c r="D66" s="290"/>
      <c r="E66" s="290"/>
      <c r="F66" s="290"/>
      <c r="G66" s="290"/>
      <c r="H66" s="290"/>
      <c r="I66" s="290"/>
      <c r="J66" s="290"/>
      <c r="K66" s="290"/>
      <c r="L66" s="290"/>
      <c r="M66" s="290"/>
      <c r="N66" s="49"/>
    </row>
    <row r="67" spans="1:14" s="50" customFormat="1" ht="12.75">
      <c r="A67" s="49"/>
      <c r="B67" s="290"/>
      <c r="C67" s="290"/>
      <c r="D67" s="290"/>
      <c r="E67" s="290"/>
      <c r="F67" s="290"/>
      <c r="G67" s="290"/>
      <c r="H67" s="290"/>
      <c r="I67" s="290"/>
      <c r="J67" s="290"/>
      <c r="K67" s="290"/>
      <c r="L67" s="290"/>
      <c r="M67" s="290"/>
      <c r="N67" s="49"/>
    </row>
    <row r="68" spans="1:14" s="50" customFormat="1" ht="12.75">
      <c r="A68" s="49"/>
      <c r="B68" s="290"/>
      <c r="C68" s="290"/>
      <c r="D68" s="290"/>
      <c r="E68" s="290"/>
      <c r="F68" s="290"/>
      <c r="G68" s="290"/>
      <c r="H68" s="290"/>
      <c r="I68" s="290"/>
      <c r="J68" s="290"/>
      <c r="K68" s="290"/>
      <c r="L68" s="290"/>
      <c r="M68" s="290"/>
      <c r="N68" s="49"/>
    </row>
    <row r="69" spans="1:14">
      <c r="A69" s="21"/>
      <c r="B69" s="21"/>
      <c r="C69" s="21"/>
      <c r="D69" s="21"/>
      <c r="E69" s="21"/>
      <c r="F69" s="21"/>
      <c r="G69" s="21"/>
      <c r="H69" s="21"/>
      <c r="I69" s="21"/>
      <c r="J69" s="21"/>
      <c r="K69" s="21"/>
      <c r="L69" s="21"/>
      <c r="M69" s="21"/>
      <c r="N69" s="21"/>
    </row>
  </sheetData>
  <mergeCells count="42">
    <mergeCell ref="E36:I36"/>
    <mergeCell ref="E35:I35"/>
    <mergeCell ref="E24:I24"/>
    <mergeCell ref="E27:I27"/>
    <mergeCell ref="E15:J15"/>
    <mergeCell ref="E33:I33"/>
    <mergeCell ref="E34:I34"/>
    <mergeCell ref="E18:I18"/>
    <mergeCell ref="E26:I26"/>
    <mergeCell ref="E25:I25"/>
    <mergeCell ref="E50:I50"/>
    <mergeCell ref="B2:M11"/>
    <mergeCell ref="E45:J45"/>
    <mergeCell ref="E47:I47"/>
    <mergeCell ref="E48:I48"/>
    <mergeCell ref="E31:J31"/>
    <mergeCell ref="B13:M13"/>
    <mergeCell ref="E41:I41"/>
    <mergeCell ref="E42:I42"/>
    <mergeCell ref="E28:I28"/>
    <mergeCell ref="E17:I17"/>
    <mergeCell ref="E19:I19"/>
    <mergeCell ref="E20:I20"/>
    <mergeCell ref="E21:I21"/>
    <mergeCell ref="E22:I22"/>
    <mergeCell ref="E23:I23"/>
    <mergeCell ref="E58:I58"/>
    <mergeCell ref="E59:I59"/>
    <mergeCell ref="E37:I37"/>
    <mergeCell ref="E38:I38"/>
    <mergeCell ref="B63:M68"/>
    <mergeCell ref="E49:I49"/>
    <mergeCell ref="E51:I51"/>
    <mergeCell ref="E52:I52"/>
    <mergeCell ref="E53:I53"/>
    <mergeCell ref="E54:I54"/>
    <mergeCell ref="E56:I56"/>
    <mergeCell ref="E57:I57"/>
    <mergeCell ref="E60:I60"/>
    <mergeCell ref="E40:I40"/>
    <mergeCell ref="E39:I39"/>
    <mergeCell ref="E55:I55"/>
  </mergeCells>
  <printOptions horizontalCentered="1" verticalCentered="1"/>
  <pageMargins left="0.70866141732283472" right="0.70866141732283472" top="0.74803149606299213" bottom="0.74803149606299213" header="0.31496062992125984" footer="0.31496062992125984"/>
  <pageSetup paperSize="9" scale="44"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8F2E-ACAD-467A-BBC2-B1E0E0B5B6EA}">
  <sheetPr>
    <pageSetUpPr fitToPage="1"/>
  </sheetPr>
  <dimension ref="A1:G79"/>
  <sheetViews>
    <sheetView zoomScale="85" zoomScaleNormal="85" workbookViewId="0"/>
  </sheetViews>
  <sheetFormatPr defaultColWidth="8.85546875" defaultRowHeight="15"/>
  <cols>
    <col min="1" max="1" width="9.140625" style="222"/>
    <col min="2" max="2" width="89.28515625" bestFit="1" customWidth="1"/>
    <col min="3" max="3" width="13.7109375" style="223" customWidth="1"/>
    <col min="4" max="4" width="17.85546875" style="223" customWidth="1"/>
    <col min="5" max="5" width="19.7109375" style="223" customWidth="1"/>
    <col min="6" max="6" width="6.7109375" style="223" customWidth="1"/>
  </cols>
  <sheetData>
    <row r="1" spans="1:7">
      <c r="A1" s="21" t="s">
        <v>503</v>
      </c>
      <c r="B1" s="21"/>
      <c r="C1" s="224"/>
      <c r="D1" s="224"/>
      <c r="E1" s="224"/>
      <c r="F1" s="224"/>
      <c r="G1" s="21"/>
    </row>
    <row r="2" spans="1:7" ht="18.75">
      <c r="A2" s="21"/>
      <c r="B2" s="366" t="s">
        <v>468</v>
      </c>
      <c r="C2" s="366"/>
      <c r="D2" s="366"/>
      <c r="E2" s="366"/>
      <c r="F2" s="366"/>
      <c r="G2" s="21"/>
    </row>
    <row r="3" spans="1:7" s="50" customFormat="1" ht="12.75">
      <c r="A3" s="49"/>
      <c r="B3" s="317" t="s">
        <v>475</v>
      </c>
      <c r="C3" s="317"/>
      <c r="D3" s="317"/>
      <c r="E3" s="317"/>
      <c r="F3" s="317"/>
      <c r="G3" s="49"/>
    </row>
    <row r="4" spans="1:7">
      <c r="A4" s="21"/>
      <c r="B4" s="21"/>
      <c r="C4" s="224"/>
      <c r="D4" s="224"/>
      <c r="E4" s="224"/>
      <c r="F4" s="224"/>
      <c r="G4" s="21"/>
    </row>
    <row r="5" spans="1:7" ht="15.75" thickBot="1">
      <c r="A5" s="21"/>
      <c r="B5" s="21"/>
      <c r="C5" s="224"/>
      <c r="D5" s="224"/>
      <c r="E5" s="224"/>
      <c r="F5" s="224"/>
      <c r="G5" s="21"/>
    </row>
    <row r="6" spans="1:7" ht="31.5" customHeight="1" thickBot="1">
      <c r="A6" s="21"/>
      <c r="B6" s="238" t="s">
        <v>339</v>
      </c>
      <c r="C6" s="239" t="s">
        <v>410</v>
      </c>
      <c r="D6" s="240" t="s">
        <v>411</v>
      </c>
      <c r="E6" s="241" t="s">
        <v>412</v>
      </c>
      <c r="F6" s="249" t="s">
        <v>17</v>
      </c>
      <c r="G6" s="21"/>
    </row>
    <row r="7" spans="1:7">
      <c r="A7" s="21"/>
      <c r="B7" s="225" t="s">
        <v>413</v>
      </c>
      <c r="C7" s="231">
        <v>24</v>
      </c>
      <c r="D7" s="232">
        <v>43504</v>
      </c>
      <c r="E7" s="226">
        <v>19</v>
      </c>
      <c r="F7" s="246">
        <f>E7/C7</f>
        <v>0.79166666666666663</v>
      </c>
      <c r="G7" s="21"/>
    </row>
    <row r="8" spans="1:7">
      <c r="A8" s="21"/>
      <c r="B8" s="227" t="s">
        <v>414</v>
      </c>
      <c r="C8" s="233">
        <v>1</v>
      </c>
      <c r="D8" s="234">
        <v>43528</v>
      </c>
      <c r="E8" s="228">
        <v>1</v>
      </c>
      <c r="F8" s="247">
        <f t="shared" ref="F8:F71" si="0">E8/C8</f>
        <v>1</v>
      </c>
      <c r="G8" s="21"/>
    </row>
    <row r="9" spans="1:7">
      <c r="A9" s="21"/>
      <c r="B9" s="227" t="s">
        <v>415</v>
      </c>
      <c r="C9" s="233">
        <v>1</v>
      </c>
      <c r="D9" s="234">
        <v>43511</v>
      </c>
      <c r="E9" s="228">
        <v>1</v>
      </c>
      <c r="F9" s="247">
        <f t="shared" si="0"/>
        <v>1</v>
      </c>
      <c r="G9" s="21"/>
    </row>
    <row r="10" spans="1:7">
      <c r="A10" s="21"/>
      <c r="B10" s="227" t="s">
        <v>416</v>
      </c>
      <c r="C10" s="233">
        <v>5</v>
      </c>
      <c r="D10" s="234">
        <v>43509</v>
      </c>
      <c r="E10" s="228">
        <v>4</v>
      </c>
      <c r="F10" s="247">
        <f t="shared" si="0"/>
        <v>0.8</v>
      </c>
      <c r="G10" s="21"/>
    </row>
    <row r="11" spans="1:7">
      <c r="A11" s="21"/>
      <c r="B11" s="227" t="s">
        <v>81</v>
      </c>
      <c r="C11" s="233">
        <v>1</v>
      </c>
      <c r="D11" s="234">
        <v>43518</v>
      </c>
      <c r="E11" s="228">
        <v>1</v>
      </c>
      <c r="F11" s="247">
        <f t="shared" si="0"/>
        <v>1</v>
      </c>
      <c r="G11" s="21"/>
    </row>
    <row r="12" spans="1:7">
      <c r="A12" s="21"/>
      <c r="B12" s="227" t="s">
        <v>417</v>
      </c>
      <c r="C12" s="233">
        <v>10</v>
      </c>
      <c r="D12" s="234">
        <v>43514</v>
      </c>
      <c r="E12" s="228">
        <v>10</v>
      </c>
      <c r="F12" s="247">
        <f t="shared" si="0"/>
        <v>1</v>
      </c>
      <c r="G12" s="21"/>
    </row>
    <row r="13" spans="1:7">
      <c r="A13" s="21"/>
      <c r="B13" s="227" t="s">
        <v>418</v>
      </c>
      <c r="C13" s="233">
        <v>1</v>
      </c>
      <c r="D13" s="234">
        <v>43515</v>
      </c>
      <c r="E13" s="228">
        <v>1</v>
      </c>
      <c r="F13" s="247">
        <f t="shared" si="0"/>
        <v>1</v>
      </c>
      <c r="G13" s="21" t="s">
        <v>471</v>
      </c>
    </row>
    <row r="14" spans="1:7">
      <c r="A14" s="21"/>
      <c r="B14" s="227" t="s">
        <v>419</v>
      </c>
      <c r="C14" s="233">
        <v>10</v>
      </c>
      <c r="D14" s="234">
        <v>43509</v>
      </c>
      <c r="E14" s="228">
        <v>9</v>
      </c>
      <c r="F14" s="247">
        <f t="shared" si="0"/>
        <v>0.9</v>
      </c>
      <c r="G14" s="21"/>
    </row>
    <row r="15" spans="1:7">
      <c r="A15" s="21"/>
      <c r="B15" s="227" t="s">
        <v>420</v>
      </c>
      <c r="C15" s="233">
        <v>3</v>
      </c>
      <c r="D15" s="234">
        <v>43514</v>
      </c>
      <c r="E15" s="228">
        <v>3</v>
      </c>
      <c r="F15" s="247">
        <f t="shared" si="0"/>
        <v>1</v>
      </c>
      <c r="G15" s="21" t="s">
        <v>471</v>
      </c>
    </row>
    <row r="16" spans="1:7">
      <c r="A16" s="21"/>
      <c r="B16" s="227" t="s">
        <v>421</v>
      </c>
      <c r="C16" s="233">
        <v>11</v>
      </c>
      <c r="D16" s="234">
        <v>43514</v>
      </c>
      <c r="E16" s="228"/>
      <c r="F16" s="247">
        <f t="shared" si="0"/>
        <v>0</v>
      </c>
      <c r="G16" s="21"/>
    </row>
    <row r="17" spans="1:7">
      <c r="A17" s="21"/>
      <c r="B17" s="227" t="s">
        <v>422</v>
      </c>
      <c r="C17" s="233">
        <v>1</v>
      </c>
      <c r="D17" s="234">
        <v>43507</v>
      </c>
      <c r="E17" s="228">
        <v>1</v>
      </c>
      <c r="F17" s="247">
        <f t="shared" si="0"/>
        <v>1</v>
      </c>
      <c r="G17" s="21"/>
    </row>
    <row r="18" spans="1:7">
      <c r="A18" s="21"/>
      <c r="B18" s="227" t="s">
        <v>423</v>
      </c>
      <c r="C18" s="233">
        <v>2</v>
      </c>
      <c r="D18" s="234">
        <v>43508</v>
      </c>
      <c r="E18" s="228">
        <v>2</v>
      </c>
      <c r="F18" s="247">
        <f t="shared" si="0"/>
        <v>1</v>
      </c>
      <c r="G18" s="21" t="s">
        <v>471</v>
      </c>
    </row>
    <row r="19" spans="1:7">
      <c r="A19" s="21"/>
      <c r="B19" s="227" t="s">
        <v>424</v>
      </c>
      <c r="C19" s="233">
        <v>2</v>
      </c>
      <c r="D19" s="234">
        <v>43531</v>
      </c>
      <c r="E19" s="228">
        <v>2</v>
      </c>
      <c r="F19" s="247">
        <f t="shared" si="0"/>
        <v>1</v>
      </c>
      <c r="G19" s="21" t="s">
        <v>471</v>
      </c>
    </row>
    <row r="20" spans="1:7">
      <c r="A20" s="21"/>
      <c r="B20" s="227" t="s">
        <v>425</v>
      </c>
      <c r="C20" s="233">
        <v>42</v>
      </c>
      <c r="D20" s="234">
        <v>43524</v>
      </c>
      <c r="E20" s="228">
        <v>40</v>
      </c>
      <c r="F20" s="247">
        <f t="shared" si="0"/>
        <v>0.95238095238095233</v>
      </c>
      <c r="G20" s="21"/>
    </row>
    <row r="21" spans="1:7">
      <c r="A21" s="21"/>
      <c r="B21" s="227" t="s">
        <v>426</v>
      </c>
      <c r="C21" s="233">
        <v>7</v>
      </c>
      <c r="D21" s="234">
        <v>43507</v>
      </c>
      <c r="E21" s="228">
        <v>6</v>
      </c>
      <c r="F21" s="247">
        <f t="shared" si="0"/>
        <v>0.8571428571428571</v>
      </c>
      <c r="G21" s="21" t="s">
        <v>471</v>
      </c>
    </row>
    <row r="22" spans="1:7">
      <c r="A22" s="21"/>
      <c r="B22" s="227" t="s">
        <v>427</v>
      </c>
      <c r="C22" s="233">
        <v>20</v>
      </c>
      <c r="D22" s="234">
        <v>43521</v>
      </c>
      <c r="E22" s="228">
        <v>15</v>
      </c>
      <c r="F22" s="247">
        <f t="shared" si="0"/>
        <v>0.75</v>
      </c>
      <c r="G22" s="21" t="s">
        <v>471</v>
      </c>
    </row>
    <row r="23" spans="1:7">
      <c r="A23" s="21"/>
      <c r="B23" s="227" t="s">
        <v>428</v>
      </c>
      <c r="C23" s="233">
        <v>5</v>
      </c>
      <c r="D23" s="234">
        <v>43515</v>
      </c>
      <c r="E23" s="228">
        <v>5</v>
      </c>
      <c r="F23" s="247">
        <f t="shared" si="0"/>
        <v>1</v>
      </c>
      <c r="G23" s="21" t="s">
        <v>471</v>
      </c>
    </row>
    <row r="24" spans="1:7">
      <c r="A24" s="21"/>
      <c r="B24" s="227" t="s">
        <v>429</v>
      </c>
      <c r="C24" s="233">
        <v>24</v>
      </c>
      <c r="D24" s="234">
        <v>43524</v>
      </c>
      <c r="E24" s="228">
        <v>24</v>
      </c>
      <c r="F24" s="247">
        <f t="shared" si="0"/>
        <v>1</v>
      </c>
      <c r="G24" s="21" t="s">
        <v>471</v>
      </c>
    </row>
    <row r="25" spans="1:7">
      <c r="A25" s="21"/>
      <c r="B25" s="227" t="s">
        <v>430</v>
      </c>
      <c r="C25" s="233">
        <v>3</v>
      </c>
      <c r="D25" s="234">
        <v>43511</v>
      </c>
      <c r="E25" s="228">
        <v>2</v>
      </c>
      <c r="F25" s="247">
        <f t="shared" si="0"/>
        <v>0.66666666666666663</v>
      </c>
      <c r="G25" s="21" t="s">
        <v>471</v>
      </c>
    </row>
    <row r="26" spans="1:7">
      <c r="A26" s="21"/>
      <c r="B26" s="227" t="s">
        <v>431</v>
      </c>
      <c r="C26" s="233">
        <v>1</v>
      </c>
      <c r="D26" s="234">
        <v>43538</v>
      </c>
      <c r="E26" s="228">
        <v>1</v>
      </c>
      <c r="F26" s="247">
        <f t="shared" si="0"/>
        <v>1</v>
      </c>
      <c r="G26" s="21" t="s">
        <v>471</v>
      </c>
    </row>
    <row r="27" spans="1:7">
      <c r="A27" s="21"/>
      <c r="B27" s="227" t="s">
        <v>432</v>
      </c>
      <c r="C27" s="233">
        <v>3</v>
      </c>
      <c r="D27" s="234">
        <v>43551</v>
      </c>
      <c r="E27" s="228">
        <v>2</v>
      </c>
      <c r="F27" s="247">
        <f t="shared" si="0"/>
        <v>0.66666666666666663</v>
      </c>
      <c r="G27" s="21"/>
    </row>
    <row r="28" spans="1:7">
      <c r="A28" s="21"/>
      <c r="B28" s="227" t="s">
        <v>433</v>
      </c>
      <c r="C28" s="233">
        <v>14</v>
      </c>
      <c r="D28" s="234">
        <v>43515</v>
      </c>
      <c r="E28" s="228">
        <v>14</v>
      </c>
      <c r="F28" s="247">
        <f t="shared" si="0"/>
        <v>1</v>
      </c>
      <c r="G28" s="21" t="s">
        <v>471</v>
      </c>
    </row>
    <row r="29" spans="1:7">
      <c r="A29" s="21"/>
      <c r="B29" s="227" t="s">
        <v>434</v>
      </c>
      <c r="C29" s="233">
        <v>7</v>
      </c>
      <c r="D29" s="234">
        <v>43599</v>
      </c>
      <c r="E29" s="228">
        <v>7</v>
      </c>
      <c r="F29" s="247">
        <f t="shared" si="0"/>
        <v>1</v>
      </c>
      <c r="G29" s="21"/>
    </row>
    <row r="30" spans="1:7">
      <c r="A30" s="21"/>
      <c r="B30" s="227" t="s">
        <v>435</v>
      </c>
      <c r="C30" s="233">
        <v>12</v>
      </c>
      <c r="D30" s="234">
        <v>43514</v>
      </c>
      <c r="E30" s="228">
        <v>10</v>
      </c>
      <c r="F30" s="247">
        <f t="shared" si="0"/>
        <v>0.83333333333333337</v>
      </c>
      <c r="G30" s="21"/>
    </row>
    <row r="31" spans="1:7">
      <c r="A31" s="21"/>
      <c r="B31" s="227" t="s">
        <v>436</v>
      </c>
      <c r="C31" s="233">
        <v>5</v>
      </c>
      <c r="D31" s="234">
        <v>43517</v>
      </c>
      <c r="E31" s="228">
        <v>5</v>
      </c>
      <c r="F31" s="247">
        <f t="shared" si="0"/>
        <v>1</v>
      </c>
      <c r="G31" s="21"/>
    </row>
    <row r="32" spans="1:7">
      <c r="A32" s="21"/>
      <c r="B32" s="227" t="s">
        <v>437</v>
      </c>
      <c r="C32" s="233">
        <v>3</v>
      </c>
      <c r="D32" s="234">
        <v>43522</v>
      </c>
      <c r="E32" s="228">
        <v>3</v>
      </c>
      <c r="F32" s="247">
        <f t="shared" si="0"/>
        <v>1</v>
      </c>
      <c r="G32" s="21"/>
    </row>
    <row r="33" spans="1:7">
      <c r="A33" s="21"/>
      <c r="B33" s="227" t="s">
        <v>438</v>
      </c>
      <c r="C33" s="233">
        <v>1</v>
      </c>
      <c r="D33" s="234">
        <v>43508</v>
      </c>
      <c r="E33" s="228">
        <v>1</v>
      </c>
      <c r="F33" s="247">
        <f t="shared" si="0"/>
        <v>1</v>
      </c>
      <c r="G33" s="21"/>
    </row>
    <row r="34" spans="1:7">
      <c r="A34" s="21"/>
      <c r="B34" s="227" t="s">
        <v>439</v>
      </c>
      <c r="C34" s="233">
        <v>4</v>
      </c>
      <c r="D34" s="234">
        <v>43528</v>
      </c>
      <c r="E34" s="228">
        <v>2</v>
      </c>
      <c r="F34" s="247">
        <f t="shared" si="0"/>
        <v>0.5</v>
      </c>
      <c r="G34" s="21" t="s">
        <v>471</v>
      </c>
    </row>
    <row r="35" spans="1:7">
      <c r="A35" s="21"/>
      <c r="B35" s="227" t="s">
        <v>440</v>
      </c>
      <c r="C35" s="233">
        <v>4</v>
      </c>
      <c r="D35" s="234">
        <v>43508</v>
      </c>
      <c r="E35" s="228">
        <v>3</v>
      </c>
      <c r="F35" s="247">
        <f t="shared" si="0"/>
        <v>0.75</v>
      </c>
      <c r="G35" s="21"/>
    </row>
    <row r="36" spans="1:7">
      <c r="A36" s="21"/>
      <c r="B36" s="227" t="s">
        <v>441</v>
      </c>
      <c r="C36" s="233">
        <v>5</v>
      </c>
      <c r="D36" s="234">
        <v>43511</v>
      </c>
      <c r="E36" s="228">
        <v>5</v>
      </c>
      <c r="F36" s="247">
        <f t="shared" si="0"/>
        <v>1</v>
      </c>
      <c r="G36" s="21"/>
    </row>
    <row r="37" spans="1:7">
      <c r="A37" s="21"/>
      <c r="B37" s="227" t="s">
        <v>442</v>
      </c>
      <c r="C37" s="233">
        <v>2</v>
      </c>
      <c r="D37" s="234">
        <v>43553</v>
      </c>
      <c r="E37" s="228">
        <v>2</v>
      </c>
      <c r="F37" s="247">
        <f t="shared" si="0"/>
        <v>1</v>
      </c>
      <c r="G37" s="21"/>
    </row>
    <row r="38" spans="1:7">
      <c r="A38" s="21"/>
      <c r="B38" s="227" t="s">
        <v>443</v>
      </c>
      <c r="C38" s="233">
        <v>16</v>
      </c>
      <c r="D38" s="234">
        <v>43516</v>
      </c>
      <c r="E38" s="228">
        <v>13</v>
      </c>
      <c r="F38" s="247">
        <f t="shared" si="0"/>
        <v>0.8125</v>
      </c>
      <c r="G38" s="21" t="s">
        <v>471</v>
      </c>
    </row>
    <row r="39" spans="1:7">
      <c r="A39" s="21"/>
      <c r="B39" s="227" t="s">
        <v>444</v>
      </c>
      <c r="C39" s="233">
        <v>2</v>
      </c>
      <c r="D39" s="235"/>
      <c r="E39" s="228"/>
      <c r="F39" s="247">
        <f t="shared" si="0"/>
        <v>0</v>
      </c>
      <c r="G39" s="21"/>
    </row>
    <row r="40" spans="1:7">
      <c r="A40" s="21"/>
      <c r="B40" s="227" t="s">
        <v>445</v>
      </c>
      <c r="C40" s="233">
        <v>8</v>
      </c>
      <c r="D40" s="234">
        <v>43515</v>
      </c>
      <c r="E40" s="228">
        <v>4</v>
      </c>
      <c r="F40" s="247">
        <f t="shared" si="0"/>
        <v>0.5</v>
      </c>
      <c r="G40" s="21"/>
    </row>
    <row r="41" spans="1:7">
      <c r="A41" s="21"/>
      <c r="B41" s="227" t="s">
        <v>446</v>
      </c>
      <c r="C41" s="233">
        <v>1</v>
      </c>
      <c r="D41" s="234">
        <v>43511</v>
      </c>
      <c r="E41" s="228">
        <v>1</v>
      </c>
      <c r="F41" s="247">
        <f t="shared" si="0"/>
        <v>1</v>
      </c>
      <c r="G41" s="21"/>
    </row>
    <row r="42" spans="1:7">
      <c r="A42" s="21"/>
      <c r="B42" s="227" t="s">
        <v>447</v>
      </c>
      <c r="C42" s="233">
        <v>16</v>
      </c>
      <c r="D42" s="234">
        <v>43507</v>
      </c>
      <c r="E42" s="228">
        <v>14</v>
      </c>
      <c r="F42" s="247">
        <f t="shared" si="0"/>
        <v>0.875</v>
      </c>
      <c r="G42" s="21"/>
    </row>
    <row r="43" spans="1:7">
      <c r="A43" s="21"/>
      <c r="B43" s="227" t="s">
        <v>448</v>
      </c>
      <c r="C43" s="233">
        <v>10</v>
      </c>
      <c r="D43" s="234">
        <v>43524</v>
      </c>
      <c r="E43" s="228">
        <v>10</v>
      </c>
      <c r="F43" s="247">
        <f t="shared" si="0"/>
        <v>1</v>
      </c>
      <c r="G43" s="21" t="s">
        <v>471</v>
      </c>
    </row>
    <row r="44" spans="1:7">
      <c r="A44" s="21"/>
      <c r="B44" s="227" t="s">
        <v>449</v>
      </c>
      <c r="C44" s="233">
        <v>1</v>
      </c>
      <c r="D44" s="235"/>
      <c r="E44" s="228"/>
      <c r="F44" s="247">
        <f t="shared" si="0"/>
        <v>0</v>
      </c>
      <c r="G44" s="21"/>
    </row>
    <row r="45" spans="1:7">
      <c r="A45" s="21"/>
      <c r="B45" s="227" t="s">
        <v>450</v>
      </c>
      <c r="C45" s="233">
        <v>1</v>
      </c>
      <c r="D45" s="234">
        <v>43518</v>
      </c>
      <c r="E45" s="228"/>
      <c r="F45" s="247">
        <f t="shared" si="0"/>
        <v>0</v>
      </c>
      <c r="G45" s="21"/>
    </row>
    <row r="46" spans="1:7">
      <c r="A46" s="21"/>
      <c r="B46" s="227" t="s">
        <v>451</v>
      </c>
      <c r="C46" s="233">
        <v>1</v>
      </c>
      <c r="D46" s="235"/>
      <c r="E46" s="228">
        <v>1</v>
      </c>
      <c r="F46" s="247">
        <f t="shared" si="0"/>
        <v>1</v>
      </c>
      <c r="G46" s="21" t="s">
        <v>471</v>
      </c>
    </row>
    <row r="47" spans="1:7">
      <c r="A47" s="21"/>
      <c r="B47" s="227" t="s">
        <v>452</v>
      </c>
      <c r="C47" s="233">
        <v>2</v>
      </c>
      <c r="D47" s="234">
        <v>43535</v>
      </c>
      <c r="E47" s="228">
        <v>2</v>
      </c>
      <c r="F47" s="247">
        <f t="shared" si="0"/>
        <v>1</v>
      </c>
      <c r="G47" s="21"/>
    </row>
    <row r="48" spans="1:7">
      <c r="A48" s="21"/>
      <c r="B48" s="227" t="s">
        <v>453</v>
      </c>
      <c r="C48" s="233">
        <v>3</v>
      </c>
      <c r="D48" s="234">
        <v>43516</v>
      </c>
      <c r="E48" s="228">
        <v>1</v>
      </c>
      <c r="F48" s="247">
        <f t="shared" si="0"/>
        <v>0.33333333333333331</v>
      </c>
      <c r="G48" s="21" t="s">
        <v>471</v>
      </c>
    </row>
    <row r="49" spans="1:7">
      <c r="A49" s="21"/>
      <c r="B49" s="227" t="s">
        <v>454</v>
      </c>
      <c r="C49" s="233">
        <v>11</v>
      </c>
      <c r="D49" s="234">
        <v>43514</v>
      </c>
      <c r="E49" s="228">
        <v>11</v>
      </c>
      <c r="F49" s="247">
        <f t="shared" si="0"/>
        <v>1</v>
      </c>
      <c r="G49" s="21"/>
    </row>
    <row r="50" spans="1:7">
      <c r="A50" s="21"/>
      <c r="B50" s="227" t="s">
        <v>455</v>
      </c>
      <c r="C50" s="233">
        <v>7</v>
      </c>
      <c r="D50" s="234">
        <v>43511</v>
      </c>
      <c r="E50" s="228">
        <v>7</v>
      </c>
      <c r="F50" s="247">
        <f t="shared" si="0"/>
        <v>1</v>
      </c>
      <c r="G50" s="21"/>
    </row>
    <row r="51" spans="1:7">
      <c r="A51" s="21"/>
      <c r="B51" s="227" t="s">
        <v>456</v>
      </c>
      <c r="C51" s="233">
        <v>2</v>
      </c>
      <c r="D51" s="234">
        <v>43514</v>
      </c>
      <c r="E51" s="228">
        <v>2</v>
      </c>
      <c r="F51" s="247">
        <f t="shared" si="0"/>
        <v>1</v>
      </c>
      <c r="G51" s="21"/>
    </row>
    <row r="52" spans="1:7">
      <c r="A52" s="21"/>
      <c r="B52" s="227" t="s">
        <v>457</v>
      </c>
      <c r="C52" s="233">
        <v>1</v>
      </c>
      <c r="D52" s="234">
        <v>43509</v>
      </c>
      <c r="E52" s="228"/>
      <c r="F52" s="247">
        <f t="shared" si="0"/>
        <v>0</v>
      </c>
      <c r="G52" s="21"/>
    </row>
    <row r="53" spans="1:7">
      <c r="A53" s="21"/>
      <c r="B53" s="227" t="s">
        <v>458</v>
      </c>
      <c r="C53" s="233">
        <v>6</v>
      </c>
      <c r="D53" s="234">
        <v>43507</v>
      </c>
      <c r="E53" s="228">
        <v>5</v>
      </c>
      <c r="F53" s="247">
        <f t="shared" si="0"/>
        <v>0.83333333333333337</v>
      </c>
      <c r="G53" s="21" t="s">
        <v>471</v>
      </c>
    </row>
    <row r="54" spans="1:7">
      <c r="A54" s="21"/>
      <c r="B54" s="227" t="s">
        <v>459</v>
      </c>
      <c r="C54" s="233">
        <v>3</v>
      </c>
      <c r="D54" s="234">
        <v>43508</v>
      </c>
      <c r="E54" s="228">
        <v>3</v>
      </c>
      <c r="F54" s="247">
        <f t="shared" si="0"/>
        <v>1</v>
      </c>
      <c r="G54" s="21"/>
    </row>
    <row r="55" spans="1:7">
      <c r="A55" s="21"/>
      <c r="B55" s="227" t="s">
        <v>26</v>
      </c>
      <c r="C55" s="233">
        <v>2</v>
      </c>
      <c r="D55" s="234">
        <v>43507</v>
      </c>
      <c r="E55" s="228"/>
      <c r="F55" s="247">
        <f t="shared" si="0"/>
        <v>0</v>
      </c>
      <c r="G55" s="21"/>
    </row>
    <row r="56" spans="1:7">
      <c r="A56" s="21"/>
      <c r="B56" s="227" t="s">
        <v>460</v>
      </c>
      <c r="C56" s="233">
        <v>1</v>
      </c>
      <c r="D56" s="234">
        <v>43509</v>
      </c>
      <c r="E56" s="228">
        <v>1</v>
      </c>
      <c r="F56" s="247">
        <f t="shared" si="0"/>
        <v>1</v>
      </c>
      <c r="G56" s="21"/>
    </row>
    <row r="57" spans="1:7">
      <c r="A57" s="21"/>
      <c r="B57" s="227" t="s">
        <v>461</v>
      </c>
      <c r="C57" s="233">
        <v>5</v>
      </c>
      <c r="D57" s="234">
        <v>43524</v>
      </c>
      <c r="E57" s="228">
        <v>4</v>
      </c>
      <c r="F57" s="247">
        <f t="shared" si="0"/>
        <v>0.8</v>
      </c>
      <c r="G57" s="21"/>
    </row>
    <row r="58" spans="1:7">
      <c r="A58" s="21"/>
      <c r="B58" s="227" t="s">
        <v>462</v>
      </c>
      <c r="C58" s="233">
        <v>3</v>
      </c>
      <c r="D58" s="234">
        <v>43606</v>
      </c>
      <c r="E58" s="228">
        <v>3</v>
      </c>
      <c r="F58" s="247">
        <f t="shared" si="0"/>
        <v>1</v>
      </c>
      <c r="G58" s="21"/>
    </row>
    <row r="59" spans="1:7">
      <c r="A59" s="21"/>
      <c r="B59" s="227" t="s">
        <v>39</v>
      </c>
      <c r="C59" s="233">
        <v>9</v>
      </c>
      <c r="D59" s="234">
        <v>43507</v>
      </c>
      <c r="E59" s="228">
        <v>9</v>
      </c>
      <c r="F59" s="247">
        <f t="shared" si="0"/>
        <v>1</v>
      </c>
      <c r="G59" s="21" t="s">
        <v>471</v>
      </c>
    </row>
    <row r="60" spans="1:7">
      <c r="A60" s="21"/>
      <c r="B60" s="227" t="s">
        <v>463</v>
      </c>
      <c r="C60" s="233">
        <v>1</v>
      </c>
      <c r="D60" s="234">
        <v>43521</v>
      </c>
      <c r="E60" s="228">
        <v>1</v>
      </c>
      <c r="F60" s="247">
        <f t="shared" si="0"/>
        <v>1</v>
      </c>
      <c r="G60" s="21" t="s">
        <v>471</v>
      </c>
    </row>
    <row r="61" spans="1:7">
      <c r="A61" s="21"/>
      <c r="B61" s="227" t="s">
        <v>464</v>
      </c>
      <c r="C61" s="233">
        <v>9</v>
      </c>
      <c r="D61" s="234">
        <v>43511</v>
      </c>
      <c r="E61" s="228">
        <v>5</v>
      </c>
      <c r="F61" s="247">
        <f t="shared" si="0"/>
        <v>0.55555555555555558</v>
      </c>
      <c r="G61" s="21" t="s">
        <v>471</v>
      </c>
    </row>
    <row r="62" spans="1:7">
      <c r="A62" s="21"/>
      <c r="B62" s="227" t="s">
        <v>465</v>
      </c>
      <c r="C62" s="233">
        <v>3</v>
      </c>
      <c r="D62" s="234">
        <v>43507</v>
      </c>
      <c r="E62" s="228">
        <v>3</v>
      </c>
      <c r="F62" s="247">
        <f t="shared" si="0"/>
        <v>1</v>
      </c>
      <c r="G62" s="21"/>
    </row>
    <row r="63" spans="1:7">
      <c r="A63" s="21"/>
      <c r="B63" s="227" t="s">
        <v>466</v>
      </c>
      <c r="C63" s="233">
        <v>9</v>
      </c>
      <c r="D63" s="234">
        <v>43516</v>
      </c>
      <c r="E63" s="228">
        <v>7</v>
      </c>
      <c r="F63" s="247">
        <f t="shared" si="0"/>
        <v>0.77777777777777779</v>
      </c>
      <c r="G63" s="21"/>
    </row>
    <row r="64" spans="1:7">
      <c r="A64" s="21"/>
      <c r="B64" s="227" t="s">
        <v>40</v>
      </c>
      <c r="C64" s="233">
        <v>1</v>
      </c>
      <c r="D64" s="234">
        <v>43525</v>
      </c>
      <c r="E64" s="228"/>
      <c r="F64" s="247">
        <f t="shared" si="0"/>
        <v>0</v>
      </c>
      <c r="G64" s="21"/>
    </row>
    <row r="65" spans="1:7">
      <c r="A65" s="21"/>
      <c r="B65" s="227" t="s">
        <v>467</v>
      </c>
      <c r="C65" s="233">
        <v>2</v>
      </c>
      <c r="D65" s="234">
        <v>43539</v>
      </c>
      <c r="E65" s="228"/>
      <c r="F65" s="247">
        <f t="shared" si="0"/>
        <v>0</v>
      </c>
      <c r="G65" s="21"/>
    </row>
    <row r="66" spans="1:7">
      <c r="A66" s="21"/>
      <c r="B66" s="227" t="s">
        <v>41</v>
      </c>
      <c r="C66" s="233">
        <v>1</v>
      </c>
      <c r="D66" s="234">
        <v>43508</v>
      </c>
      <c r="E66" s="228">
        <v>1</v>
      </c>
      <c r="F66" s="247">
        <f t="shared" si="0"/>
        <v>1</v>
      </c>
      <c r="G66" s="21"/>
    </row>
    <row r="67" spans="1:7">
      <c r="A67" s="21"/>
      <c r="B67" s="227" t="s">
        <v>43</v>
      </c>
      <c r="C67" s="233">
        <v>56</v>
      </c>
      <c r="D67" s="234">
        <v>43511</v>
      </c>
      <c r="E67" s="228">
        <v>56</v>
      </c>
      <c r="F67" s="247">
        <f t="shared" si="0"/>
        <v>1</v>
      </c>
      <c r="G67" s="21" t="s">
        <v>471</v>
      </c>
    </row>
    <row r="68" spans="1:7">
      <c r="A68" s="21"/>
      <c r="B68" s="227" t="s">
        <v>44</v>
      </c>
      <c r="C68" s="233">
        <v>29</v>
      </c>
      <c r="D68" s="234">
        <v>43522</v>
      </c>
      <c r="E68" s="228">
        <v>26</v>
      </c>
      <c r="F68" s="247">
        <f t="shared" si="0"/>
        <v>0.89655172413793105</v>
      </c>
      <c r="G68" s="21" t="s">
        <v>471</v>
      </c>
    </row>
    <row r="69" spans="1:7">
      <c r="A69" s="21"/>
      <c r="B69" s="227" t="s">
        <v>45</v>
      </c>
      <c r="C69" s="233">
        <v>9</v>
      </c>
      <c r="D69" s="234">
        <v>43514</v>
      </c>
      <c r="E69" s="228">
        <v>8</v>
      </c>
      <c r="F69" s="247">
        <f t="shared" si="0"/>
        <v>0.88888888888888884</v>
      </c>
      <c r="G69" s="21"/>
    </row>
    <row r="70" spans="1:7">
      <c r="A70" s="21"/>
      <c r="B70" s="227" t="s">
        <v>47</v>
      </c>
      <c r="C70" s="233">
        <v>3</v>
      </c>
      <c r="D70" s="234">
        <v>43523</v>
      </c>
      <c r="E70" s="228">
        <v>3</v>
      </c>
      <c r="F70" s="247">
        <f t="shared" si="0"/>
        <v>1</v>
      </c>
      <c r="G70" s="21"/>
    </row>
    <row r="71" spans="1:7">
      <c r="A71" s="21"/>
      <c r="B71" s="227" t="s">
        <v>48</v>
      </c>
      <c r="C71" s="233">
        <v>7</v>
      </c>
      <c r="D71" s="234">
        <v>43509</v>
      </c>
      <c r="E71" s="228">
        <v>6</v>
      </c>
      <c r="F71" s="247">
        <f t="shared" si="0"/>
        <v>0.8571428571428571</v>
      </c>
      <c r="G71" s="21"/>
    </row>
    <row r="72" spans="1:7" ht="15.75" thickBot="1">
      <c r="A72" s="21"/>
      <c r="B72" s="229" t="s">
        <v>49</v>
      </c>
      <c r="C72" s="236">
        <v>40</v>
      </c>
      <c r="D72" s="237">
        <v>43508</v>
      </c>
      <c r="E72" s="230">
        <v>37</v>
      </c>
      <c r="F72" s="248">
        <f t="shared" ref="F72:F73" si="1">E72/C72</f>
        <v>0.92500000000000004</v>
      </c>
      <c r="G72" s="21"/>
    </row>
    <row r="73" spans="1:7" ht="15.75" thickBot="1">
      <c r="A73" s="21"/>
      <c r="B73" s="242"/>
      <c r="C73" s="243">
        <f>SUM(C7:C72)</f>
        <v>515</v>
      </c>
      <c r="D73" s="244"/>
      <c r="E73" s="245">
        <f>SUM(E7:E72)</f>
        <v>445</v>
      </c>
      <c r="F73" s="250">
        <f t="shared" si="1"/>
        <v>0.86407766990291257</v>
      </c>
      <c r="G73" s="21"/>
    </row>
    <row r="74" spans="1:7">
      <c r="A74" s="21"/>
      <c r="B74" s="204" t="s">
        <v>469</v>
      </c>
      <c r="C74" s="224"/>
      <c r="D74" s="224"/>
      <c r="E74" s="224"/>
      <c r="F74" s="224"/>
      <c r="G74" s="21"/>
    </row>
    <row r="75" spans="1:7" s="222" customFormat="1">
      <c r="A75" s="21"/>
      <c r="B75" s="204"/>
      <c r="C75" s="224"/>
      <c r="D75" s="224"/>
      <c r="E75" s="224"/>
      <c r="F75" s="224"/>
      <c r="G75" s="21"/>
    </row>
    <row r="76" spans="1:7">
      <c r="A76" s="21"/>
      <c r="B76" s="21" t="s">
        <v>473</v>
      </c>
      <c r="C76" s="224"/>
      <c r="F76" s="202"/>
      <c r="G76" s="21"/>
    </row>
    <row r="77" spans="1:7" s="222" customFormat="1">
      <c r="A77" s="21"/>
      <c r="B77" s="21"/>
      <c r="C77" s="224"/>
      <c r="D77" s="223"/>
      <c r="E77" s="223"/>
      <c r="F77" s="202"/>
      <c r="G77" s="21"/>
    </row>
    <row r="78" spans="1:7">
      <c r="A78" s="21"/>
      <c r="B78" s="21" t="s">
        <v>474</v>
      </c>
      <c r="C78" s="224"/>
      <c r="D78" s="224"/>
      <c r="E78" s="224"/>
      <c r="F78" s="224"/>
      <c r="G78" s="21"/>
    </row>
    <row r="79" spans="1:7">
      <c r="A79" s="21"/>
      <c r="B79" s="21"/>
      <c r="C79" s="224"/>
      <c r="D79" s="224"/>
      <c r="E79" s="224"/>
      <c r="F79" s="224"/>
      <c r="G79" s="21"/>
    </row>
  </sheetData>
  <mergeCells count="2">
    <mergeCell ref="B3:F3"/>
    <mergeCell ref="B2:F2"/>
  </mergeCells>
  <conditionalFormatting sqref="F7:F72">
    <cfRule type="colorScale" priority="1">
      <colorScale>
        <cfvo type="percentile" val="0"/>
        <cfvo type="percentile" val="50"/>
        <cfvo type="percentile" val="100"/>
        <color rgb="FFF8696B"/>
        <color rgb="FFFFEB84"/>
        <color rgb="FF63BE7B"/>
      </colorScale>
    </cfRule>
  </conditionalFormatting>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1D6B6-0706-4EBA-91C3-5784B5FD5876}">
  <dimension ref="A1:G56"/>
  <sheetViews>
    <sheetView topLeftCell="A28" zoomScale="85" zoomScaleNormal="85" workbookViewId="0">
      <selection activeCell="B2" sqref="B2:F2"/>
    </sheetView>
  </sheetViews>
  <sheetFormatPr defaultColWidth="11.42578125" defaultRowHeight="15"/>
  <cols>
    <col min="1" max="1" width="3" style="222" customWidth="1"/>
    <col min="2" max="2" width="114.85546875" style="269" bestFit="1" customWidth="1"/>
    <col min="3" max="3" width="24.42578125" style="222" customWidth="1"/>
    <col min="4" max="5" width="15" style="222" customWidth="1"/>
    <col min="6" max="16384" width="11.42578125" style="222"/>
  </cols>
  <sheetData>
    <row r="1" spans="1:7">
      <c r="A1" s="21" t="s">
        <v>504</v>
      </c>
      <c r="B1" s="259"/>
      <c r="C1" s="21"/>
      <c r="D1" s="21"/>
      <c r="E1" s="21"/>
      <c r="F1" s="21"/>
    </row>
    <row r="2" spans="1:7" ht="18.75">
      <c r="A2" s="21"/>
      <c r="B2" s="366" t="s">
        <v>483</v>
      </c>
      <c r="C2" s="366"/>
      <c r="D2" s="366"/>
      <c r="E2" s="366"/>
      <c r="F2" s="366"/>
      <c r="G2" s="21"/>
    </row>
    <row r="3" spans="1:7" s="50" customFormat="1" ht="12.75">
      <c r="A3" s="49"/>
      <c r="B3" s="317" t="s">
        <v>475</v>
      </c>
      <c r="C3" s="317"/>
      <c r="D3" s="317"/>
      <c r="E3" s="317"/>
      <c r="F3" s="317"/>
      <c r="G3" s="49"/>
    </row>
    <row r="4" spans="1:7" s="50" customFormat="1" ht="12.75">
      <c r="A4" s="49"/>
      <c r="B4" s="256"/>
      <c r="C4" s="256"/>
      <c r="D4" s="256"/>
      <c r="E4" s="256"/>
      <c r="F4" s="256"/>
      <c r="G4" s="49"/>
    </row>
    <row r="5" spans="1:7" ht="15.75" thickBot="1">
      <c r="A5" s="142"/>
      <c r="B5" s="260"/>
      <c r="C5" s="142"/>
      <c r="D5" s="142"/>
      <c r="E5" s="142"/>
      <c r="F5" s="142"/>
    </row>
    <row r="6" spans="1:7" ht="45.75" customHeight="1" thickBot="1">
      <c r="A6" s="142"/>
      <c r="B6" s="238" t="s">
        <v>339</v>
      </c>
      <c r="C6" s="239" t="s">
        <v>480</v>
      </c>
      <c r="D6" s="240" t="s">
        <v>479</v>
      </c>
      <c r="E6" s="241" t="s">
        <v>478</v>
      </c>
      <c r="F6" s="135"/>
    </row>
    <row r="7" spans="1:7">
      <c r="A7" s="142"/>
      <c r="B7" s="261" t="s">
        <v>277</v>
      </c>
      <c r="C7" s="265">
        <v>2</v>
      </c>
      <c r="D7" s="266">
        <v>2</v>
      </c>
      <c r="E7" s="267">
        <v>3</v>
      </c>
      <c r="F7" s="135"/>
    </row>
    <row r="8" spans="1:7">
      <c r="A8" s="142"/>
      <c r="B8" s="261" t="s">
        <v>341</v>
      </c>
      <c r="C8" s="265">
        <v>10</v>
      </c>
      <c r="D8" s="266">
        <v>10</v>
      </c>
      <c r="E8" s="267">
        <v>10</v>
      </c>
      <c r="F8" s="138"/>
    </row>
    <row r="9" spans="1:7">
      <c r="A9" s="142"/>
      <c r="B9" s="261" t="s">
        <v>203</v>
      </c>
      <c r="C9" s="265">
        <v>6</v>
      </c>
      <c r="D9" s="266">
        <v>6</v>
      </c>
      <c r="E9" s="267">
        <v>6</v>
      </c>
      <c r="F9" s="138"/>
    </row>
    <row r="10" spans="1:7">
      <c r="A10" s="142"/>
      <c r="B10" s="261" t="s">
        <v>359</v>
      </c>
      <c r="C10" s="265"/>
      <c r="D10" s="266">
        <v>1</v>
      </c>
      <c r="E10" s="267">
        <v>1</v>
      </c>
      <c r="F10" s="135"/>
    </row>
    <row r="11" spans="1:7">
      <c r="A11" s="142"/>
      <c r="B11" s="261" t="s">
        <v>80</v>
      </c>
      <c r="C11" s="265">
        <v>6</v>
      </c>
      <c r="D11" s="266">
        <v>6</v>
      </c>
      <c r="E11" s="267">
        <v>4</v>
      </c>
      <c r="F11" s="135"/>
    </row>
    <row r="12" spans="1:7">
      <c r="A12" s="142"/>
      <c r="B12" s="261" t="s">
        <v>84</v>
      </c>
      <c r="C12" s="265">
        <v>4</v>
      </c>
      <c r="D12" s="266">
        <v>4</v>
      </c>
      <c r="E12" s="267">
        <v>4</v>
      </c>
      <c r="F12" s="135"/>
    </row>
    <row r="13" spans="1:7">
      <c r="A13" s="142"/>
      <c r="B13" s="261" t="s">
        <v>345</v>
      </c>
      <c r="C13" s="265">
        <v>3</v>
      </c>
      <c r="D13" s="266">
        <v>3</v>
      </c>
      <c r="E13" s="267">
        <v>3</v>
      </c>
      <c r="F13" s="135"/>
    </row>
    <row r="14" spans="1:7">
      <c r="A14" s="142"/>
      <c r="B14" s="261" t="s">
        <v>425</v>
      </c>
      <c r="C14" s="265"/>
      <c r="D14" s="266"/>
      <c r="E14" s="267">
        <v>6</v>
      </c>
      <c r="F14" s="135"/>
    </row>
    <row r="15" spans="1:7">
      <c r="A15" s="142"/>
      <c r="B15" s="261" t="s">
        <v>426</v>
      </c>
      <c r="C15" s="265"/>
      <c r="D15" s="266">
        <v>2</v>
      </c>
      <c r="E15" s="267">
        <v>2</v>
      </c>
      <c r="F15" s="135"/>
    </row>
    <row r="16" spans="1:7">
      <c r="A16" s="142"/>
      <c r="B16" s="261" t="s">
        <v>481</v>
      </c>
      <c r="C16" s="265">
        <v>2</v>
      </c>
      <c r="D16" s="266">
        <v>0</v>
      </c>
      <c r="E16" s="267">
        <v>0</v>
      </c>
      <c r="F16" s="135"/>
    </row>
    <row r="17" spans="1:6">
      <c r="A17" s="142"/>
      <c r="B17" s="261" t="s">
        <v>432</v>
      </c>
      <c r="C17" s="265">
        <v>1</v>
      </c>
      <c r="D17" s="266">
        <v>1</v>
      </c>
      <c r="E17" s="267">
        <v>0</v>
      </c>
      <c r="F17" s="135"/>
    </row>
    <row r="18" spans="1:6">
      <c r="A18" s="142"/>
      <c r="B18" s="261" t="s">
        <v>437</v>
      </c>
      <c r="C18" s="265"/>
      <c r="D18" s="266">
        <v>5</v>
      </c>
      <c r="E18" s="267">
        <v>5</v>
      </c>
      <c r="F18" s="135"/>
    </row>
    <row r="19" spans="1:6">
      <c r="A19" s="142"/>
      <c r="B19" s="261" t="s">
        <v>440</v>
      </c>
      <c r="C19" s="265"/>
      <c r="D19" s="266">
        <v>1</v>
      </c>
      <c r="E19" s="267">
        <v>1</v>
      </c>
      <c r="F19" s="135"/>
    </row>
    <row r="20" spans="1:6">
      <c r="A20" s="142"/>
      <c r="B20" s="261" t="s">
        <v>95</v>
      </c>
      <c r="C20" s="265">
        <v>12</v>
      </c>
      <c r="D20" s="266">
        <v>12</v>
      </c>
      <c r="E20" s="267">
        <v>12</v>
      </c>
      <c r="F20" s="135"/>
    </row>
    <row r="21" spans="1:6">
      <c r="A21" s="142"/>
      <c r="B21" s="261" t="s">
        <v>352</v>
      </c>
      <c r="C21" s="265">
        <v>8</v>
      </c>
      <c r="D21" s="266">
        <v>5</v>
      </c>
      <c r="E21" s="267">
        <v>5</v>
      </c>
      <c r="F21" s="135"/>
    </row>
    <row r="22" spans="1:6">
      <c r="A22" s="142"/>
      <c r="B22" s="261" t="s">
        <v>97</v>
      </c>
      <c r="C22" s="265">
        <v>1</v>
      </c>
      <c r="D22" s="266">
        <v>1</v>
      </c>
      <c r="E22" s="267">
        <v>1</v>
      </c>
      <c r="F22" s="135"/>
    </row>
    <row r="23" spans="1:6">
      <c r="A23" s="142"/>
      <c r="B23" s="261" t="s">
        <v>376</v>
      </c>
      <c r="C23" s="265">
        <v>15</v>
      </c>
      <c r="D23" s="266">
        <v>0</v>
      </c>
      <c r="E23" s="267">
        <v>0</v>
      </c>
      <c r="F23" s="135"/>
    </row>
    <row r="24" spans="1:6">
      <c r="A24" s="142"/>
      <c r="B24" s="261" t="s">
        <v>268</v>
      </c>
      <c r="C24" s="265">
        <v>47</v>
      </c>
      <c r="D24" s="266">
        <v>43</v>
      </c>
      <c r="E24" s="267">
        <v>23</v>
      </c>
      <c r="F24" s="135"/>
    </row>
    <row r="25" spans="1:6">
      <c r="A25" s="142"/>
      <c r="B25" s="261" t="s">
        <v>212</v>
      </c>
      <c r="C25" s="265"/>
      <c r="D25" s="266">
        <v>7</v>
      </c>
      <c r="E25" s="267">
        <v>8</v>
      </c>
      <c r="F25" s="135"/>
    </row>
    <row r="26" spans="1:6">
      <c r="A26" s="142"/>
      <c r="B26" s="261" t="s">
        <v>346</v>
      </c>
      <c r="C26" s="265">
        <v>13</v>
      </c>
      <c r="D26" s="266">
        <v>13</v>
      </c>
      <c r="E26" s="267">
        <v>13</v>
      </c>
      <c r="F26" s="135"/>
    </row>
    <row r="27" spans="1:6">
      <c r="A27" s="142"/>
      <c r="B27" s="261" t="s">
        <v>216</v>
      </c>
      <c r="C27" s="265">
        <v>18</v>
      </c>
      <c r="D27" s="266">
        <v>2</v>
      </c>
      <c r="E27" s="267">
        <v>2</v>
      </c>
      <c r="F27" s="135"/>
    </row>
    <row r="28" spans="1:6">
      <c r="A28" s="142"/>
      <c r="B28" s="261" t="s">
        <v>366</v>
      </c>
      <c r="C28" s="265">
        <v>6</v>
      </c>
      <c r="D28" s="266">
        <v>6</v>
      </c>
      <c r="E28" s="267">
        <v>5</v>
      </c>
      <c r="F28" s="135"/>
    </row>
    <row r="29" spans="1:6">
      <c r="A29" s="142"/>
      <c r="B29" s="261" t="s">
        <v>349</v>
      </c>
      <c r="C29" s="265">
        <v>2</v>
      </c>
      <c r="D29" s="266">
        <v>2</v>
      </c>
      <c r="E29" s="267">
        <v>2</v>
      </c>
      <c r="F29" s="135"/>
    </row>
    <row r="30" spans="1:6">
      <c r="A30" s="142"/>
      <c r="B30" s="261" t="s">
        <v>221</v>
      </c>
      <c r="C30" s="265">
        <v>6</v>
      </c>
      <c r="D30" s="266">
        <v>2</v>
      </c>
      <c r="E30" s="267">
        <v>2</v>
      </c>
      <c r="F30" s="135"/>
    </row>
    <row r="31" spans="1:6">
      <c r="A31" s="142"/>
      <c r="B31" s="261" t="s">
        <v>453</v>
      </c>
      <c r="C31" s="265">
        <v>1</v>
      </c>
      <c r="D31" s="266">
        <v>1</v>
      </c>
      <c r="E31" s="267">
        <v>1</v>
      </c>
      <c r="F31" s="135"/>
    </row>
    <row r="32" spans="1:6">
      <c r="A32" s="142"/>
      <c r="B32" s="261" t="s">
        <v>111</v>
      </c>
      <c r="C32" s="265">
        <v>12</v>
      </c>
      <c r="D32" s="266">
        <v>12</v>
      </c>
      <c r="E32" s="267">
        <v>12</v>
      </c>
      <c r="F32" s="135"/>
    </row>
    <row r="33" spans="1:6">
      <c r="A33" s="142"/>
      <c r="B33" s="261" t="s">
        <v>114</v>
      </c>
      <c r="C33" s="265">
        <v>7</v>
      </c>
      <c r="D33" s="266">
        <v>7</v>
      </c>
      <c r="E33" s="267">
        <v>7</v>
      </c>
      <c r="F33" s="135"/>
    </row>
    <row r="34" spans="1:6">
      <c r="A34" s="142"/>
      <c r="B34" s="261" t="s">
        <v>350</v>
      </c>
      <c r="C34" s="265">
        <v>12</v>
      </c>
      <c r="D34" s="266">
        <v>12</v>
      </c>
      <c r="E34" s="267">
        <v>11</v>
      </c>
      <c r="F34" s="135"/>
    </row>
    <row r="35" spans="1:6">
      <c r="A35" s="142"/>
      <c r="B35" s="261" t="s">
        <v>378</v>
      </c>
      <c r="C35" s="265">
        <v>3</v>
      </c>
      <c r="D35" s="266">
        <v>3</v>
      </c>
      <c r="E35" s="267">
        <v>3</v>
      </c>
      <c r="F35" s="135"/>
    </row>
    <row r="36" spans="1:6">
      <c r="A36" s="142"/>
      <c r="B36" s="261" t="s">
        <v>355</v>
      </c>
      <c r="C36" s="265">
        <v>3</v>
      </c>
      <c r="D36" s="266">
        <v>3</v>
      </c>
      <c r="E36" s="267">
        <v>3</v>
      </c>
      <c r="F36" s="135"/>
    </row>
    <row r="37" spans="1:6">
      <c r="A37" s="142"/>
      <c r="B37" s="261" t="s">
        <v>183</v>
      </c>
      <c r="C37" s="265">
        <v>32</v>
      </c>
      <c r="D37" s="266">
        <v>30</v>
      </c>
      <c r="E37" s="267">
        <v>23</v>
      </c>
      <c r="F37" s="135"/>
    </row>
    <row r="38" spans="1:6">
      <c r="A38" s="142"/>
      <c r="B38" s="261" t="s">
        <v>464</v>
      </c>
      <c r="C38" s="265"/>
      <c r="D38" s="266">
        <v>13</v>
      </c>
      <c r="E38" s="267">
        <v>13</v>
      </c>
      <c r="F38" s="135"/>
    </row>
    <row r="39" spans="1:6">
      <c r="A39" s="142"/>
      <c r="B39" s="261" t="s">
        <v>253</v>
      </c>
      <c r="C39" s="265">
        <v>5</v>
      </c>
      <c r="D39" s="266">
        <v>4</v>
      </c>
      <c r="E39" s="267">
        <v>4</v>
      </c>
      <c r="F39" s="135"/>
    </row>
    <row r="40" spans="1:6">
      <c r="A40" s="142"/>
      <c r="B40" s="261" t="s">
        <v>241</v>
      </c>
      <c r="C40" s="265">
        <v>12</v>
      </c>
      <c r="D40" s="266">
        <v>12</v>
      </c>
      <c r="E40" s="267">
        <v>8</v>
      </c>
      <c r="F40" s="135"/>
    </row>
    <row r="41" spans="1:6">
      <c r="A41" s="142"/>
      <c r="B41" s="261" t="s">
        <v>363</v>
      </c>
      <c r="C41" s="265">
        <v>8</v>
      </c>
      <c r="D41" s="266">
        <v>5</v>
      </c>
      <c r="E41" s="267">
        <v>5</v>
      </c>
      <c r="F41" s="135"/>
    </row>
    <row r="42" spans="1:6">
      <c r="A42" s="142"/>
      <c r="B42" s="261" t="s">
        <v>343</v>
      </c>
      <c r="C42" s="265"/>
      <c r="D42" s="266">
        <v>2</v>
      </c>
      <c r="E42" s="267">
        <v>2</v>
      </c>
      <c r="F42" s="135"/>
    </row>
    <row r="43" spans="1:6">
      <c r="A43" s="142"/>
      <c r="B43" s="261" t="s">
        <v>218</v>
      </c>
      <c r="C43" s="265">
        <v>1</v>
      </c>
      <c r="D43" s="266">
        <v>1</v>
      </c>
      <c r="E43" s="267">
        <v>1</v>
      </c>
      <c r="F43" s="135"/>
    </row>
    <row r="44" spans="1:6">
      <c r="A44" s="142"/>
      <c r="B44" s="261" t="s">
        <v>387</v>
      </c>
      <c r="C44" s="265">
        <v>0</v>
      </c>
      <c r="D44" s="266">
        <v>3</v>
      </c>
      <c r="E44" s="267">
        <v>3</v>
      </c>
      <c r="F44" s="135"/>
    </row>
    <row r="45" spans="1:6">
      <c r="A45" s="142"/>
      <c r="B45" s="261" t="s">
        <v>247</v>
      </c>
      <c r="C45" s="265">
        <v>41</v>
      </c>
      <c r="D45" s="266">
        <v>39</v>
      </c>
      <c r="E45" s="267">
        <v>34</v>
      </c>
      <c r="F45" s="135"/>
    </row>
    <row r="46" spans="1:6">
      <c r="A46" s="142"/>
      <c r="B46" s="261" t="s">
        <v>279</v>
      </c>
      <c r="C46" s="265">
        <v>7</v>
      </c>
      <c r="D46" s="266">
        <v>6</v>
      </c>
      <c r="E46" s="267">
        <v>2</v>
      </c>
      <c r="F46" s="135"/>
    </row>
    <row r="47" spans="1:6">
      <c r="A47" s="142"/>
      <c r="B47" s="261" t="s">
        <v>198</v>
      </c>
      <c r="C47" s="265"/>
      <c r="D47" s="266">
        <v>1</v>
      </c>
      <c r="E47" s="267">
        <v>1</v>
      </c>
      <c r="F47" s="135"/>
    </row>
    <row r="48" spans="1:6">
      <c r="A48" s="142"/>
      <c r="B48" s="261" t="s">
        <v>249</v>
      </c>
      <c r="C48" s="265">
        <v>2</v>
      </c>
      <c r="D48" s="266">
        <v>0</v>
      </c>
      <c r="E48" s="267">
        <v>0</v>
      </c>
      <c r="F48" s="135"/>
    </row>
    <row r="49" spans="1:6">
      <c r="A49" s="142"/>
      <c r="B49" s="261" t="s">
        <v>189</v>
      </c>
      <c r="C49" s="265">
        <v>1</v>
      </c>
      <c r="D49" s="266">
        <v>1</v>
      </c>
      <c r="E49" s="267">
        <v>0</v>
      </c>
      <c r="F49" s="135"/>
    </row>
    <row r="50" spans="1:6">
      <c r="A50" s="142"/>
      <c r="B50" s="261" t="s">
        <v>340</v>
      </c>
      <c r="C50" s="265"/>
      <c r="D50" s="266">
        <v>2</v>
      </c>
      <c r="E50" s="267">
        <v>2</v>
      </c>
      <c r="F50" s="135"/>
    </row>
    <row r="51" spans="1:6" ht="15.75" thickBot="1">
      <c r="A51" s="142"/>
      <c r="B51" s="261" t="s">
        <v>192</v>
      </c>
      <c r="C51" s="265">
        <v>5</v>
      </c>
      <c r="D51" s="266">
        <v>4</v>
      </c>
      <c r="E51" s="267">
        <v>4</v>
      </c>
      <c r="F51" s="135"/>
    </row>
    <row r="52" spans="1:6" ht="15.75" thickBot="1">
      <c r="A52" s="135"/>
      <c r="B52" s="242"/>
      <c r="C52" s="243">
        <f>SUM(C7:C51)</f>
        <v>314</v>
      </c>
      <c r="D52" s="244">
        <f>SUM(D7:D51)</f>
        <v>295</v>
      </c>
      <c r="E52" s="245">
        <f>SUM(E7:E51)</f>
        <v>257</v>
      </c>
      <c r="F52" s="135"/>
    </row>
    <row r="53" spans="1:6">
      <c r="A53" s="135"/>
      <c r="B53" s="363"/>
      <c r="C53" s="363"/>
      <c r="D53" s="363"/>
      <c r="E53" s="363"/>
      <c r="F53" s="135"/>
    </row>
    <row r="54" spans="1:6">
      <c r="A54" s="135"/>
      <c r="B54" s="364" t="s">
        <v>482</v>
      </c>
      <c r="C54" s="364"/>
      <c r="D54" s="364"/>
      <c r="E54" s="364"/>
      <c r="F54" s="364"/>
    </row>
    <row r="55" spans="1:6">
      <c r="A55" s="135"/>
      <c r="B55" s="187" t="s">
        <v>484</v>
      </c>
      <c r="C55" s="135"/>
      <c r="D55" s="135"/>
      <c r="E55" s="135"/>
      <c r="F55" s="135"/>
    </row>
    <row r="56" spans="1:6">
      <c r="A56" s="21"/>
      <c r="B56" s="259"/>
      <c r="C56" s="21"/>
      <c r="D56" s="21"/>
      <c r="E56" s="21"/>
    </row>
  </sheetData>
  <mergeCells count="4">
    <mergeCell ref="B53:E53"/>
    <mergeCell ref="B54:F54"/>
    <mergeCell ref="B2:F2"/>
    <mergeCell ref="B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1"/>
  <sheetViews>
    <sheetView topLeftCell="A18" zoomScale="85" zoomScaleNormal="85" zoomScalePageLayoutView="85" workbookViewId="0">
      <selection activeCell="J25" sqref="J25"/>
    </sheetView>
  </sheetViews>
  <sheetFormatPr defaultColWidth="8.85546875" defaultRowHeight="15"/>
  <cols>
    <col min="1" max="1" width="1.140625" style="18" customWidth="1"/>
    <col min="2" max="2" width="114.42578125" bestFit="1" customWidth="1"/>
    <col min="3" max="3" width="11.140625" bestFit="1" customWidth="1"/>
    <col min="11" max="11" width="1.85546875" customWidth="1"/>
    <col min="12" max="13" width="11.140625" customWidth="1"/>
    <col min="14" max="14" width="2.42578125" customWidth="1"/>
    <col min="18" max="18" width="2.42578125" customWidth="1"/>
  </cols>
  <sheetData>
    <row r="1" spans="1:18" ht="23.25">
      <c r="A1" s="19"/>
      <c r="B1" s="312" t="s">
        <v>1</v>
      </c>
      <c r="C1" s="312"/>
      <c r="D1" s="312"/>
      <c r="E1" s="312"/>
      <c r="F1" s="312"/>
      <c r="G1" s="312"/>
      <c r="H1" s="312"/>
      <c r="I1" s="312"/>
      <c r="J1" s="312"/>
      <c r="K1" s="312"/>
      <c r="L1" s="312"/>
      <c r="M1" s="312"/>
      <c r="N1" s="312"/>
      <c r="O1" s="312"/>
      <c r="P1" s="312"/>
      <c r="Q1" s="312"/>
      <c r="R1" s="312"/>
    </row>
    <row r="2" spans="1:18" ht="15.75">
      <c r="A2" s="19"/>
      <c r="B2" s="313" t="s">
        <v>139</v>
      </c>
      <c r="C2" s="313"/>
      <c r="D2" s="313"/>
      <c r="E2" s="313"/>
      <c r="F2" s="313"/>
      <c r="G2" s="313"/>
      <c r="H2" s="313"/>
      <c r="I2" s="313"/>
      <c r="J2" s="313"/>
      <c r="K2" s="313"/>
      <c r="L2" s="313"/>
      <c r="M2" s="313"/>
      <c r="N2" s="313"/>
      <c r="O2" s="313"/>
      <c r="P2" s="313"/>
      <c r="Q2" s="313"/>
      <c r="R2" s="313"/>
    </row>
    <row r="3" spans="1:18">
      <c r="A3" s="19"/>
      <c r="B3" s="317" t="s">
        <v>337</v>
      </c>
      <c r="C3" s="317"/>
      <c r="D3" s="317"/>
      <c r="E3" s="317"/>
      <c r="F3" s="317"/>
      <c r="G3" s="317"/>
      <c r="H3" s="317"/>
      <c r="I3" s="317"/>
      <c r="J3" s="317"/>
      <c r="K3" s="317"/>
      <c r="L3" s="317"/>
      <c r="M3" s="317"/>
      <c r="N3" s="317"/>
      <c r="O3" s="317"/>
      <c r="P3" s="317"/>
      <c r="Q3" s="317"/>
      <c r="R3" s="317"/>
    </row>
    <row r="4" spans="1:18" s="21" customFormat="1" ht="23.25">
      <c r="A4" s="19"/>
      <c r="B4" s="20"/>
      <c r="C4" s="20"/>
      <c r="D4" s="20"/>
      <c r="E4" s="20"/>
      <c r="F4" s="20"/>
      <c r="G4" s="20"/>
      <c r="H4" s="20"/>
      <c r="I4" s="20"/>
      <c r="J4" s="20"/>
      <c r="K4" s="20"/>
      <c r="L4" s="20"/>
      <c r="M4" s="20"/>
      <c r="N4" s="20"/>
      <c r="R4" s="20"/>
    </row>
    <row r="5" spans="1:18" ht="15" customHeight="1">
      <c r="A5" s="19"/>
      <c r="B5" s="21"/>
      <c r="C5" s="21"/>
      <c r="D5" s="314" t="s">
        <v>2</v>
      </c>
      <c r="E5" s="315"/>
      <c r="F5" s="315"/>
      <c r="G5" s="315"/>
      <c r="H5" s="316"/>
      <c r="I5" s="21"/>
      <c r="J5" s="21"/>
      <c r="K5" s="21"/>
      <c r="L5" s="318" t="s">
        <v>3</v>
      </c>
      <c r="M5" s="319"/>
      <c r="N5" s="319"/>
      <c r="O5" s="319"/>
      <c r="P5" s="319"/>
      <c r="Q5" s="319"/>
      <c r="R5" s="320"/>
    </row>
    <row r="6" spans="1:18" ht="111">
      <c r="A6" s="19"/>
      <c r="B6" s="22"/>
      <c r="C6" s="23" t="s">
        <v>4</v>
      </c>
      <c r="D6" s="24" t="s">
        <v>5</v>
      </c>
      <c r="E6" s="24" t="s">
        <v>6</v>
      </c>
      <c r="F6" s="24" t="s">
        <v>7</v>
      </c>
      <c r="G6" s="24" t="s">
        <v>8</v>
      </c>
      <c r="H6" s="25" t="s">
        <v>9</v>
      </c>
      <c r="I6" s="26" t="s">
        <v>10</v>
      </c>
      <c r="J6" s="27" t="s">
        <v>11</v>
      </c>
      <c r="K6" s="28"/>
      <c r="L6" s="29" t="s">
        <v>12</v>
      </c>
      <c r="M6" s="29" t="s">
        <v>13</v>
      </c>
      <c r="N6" s="30"/>
      <c r="O6" s="29" t="s">
        <v>14</v>
      </c>
      <c r="P6" s="29" t="s">
        <v>15</v>
      </c>
      <c r="Q6" s="29" t="s">
        <v>16</v>
      </c>
      <c r="R6" s="30"/>
    </row>
    <row r="7" spans="1:18" ht="15.75">
      <c r="A7" s="19"/>
      <c r="B7" s="31" t="s">
        <v>4</v>
      </c>
      <c r="C7" s="32">
        <f t="shared" ref="C7:I7" si="0">C8+C67+C44+C52+C125+C136</f>
        <v>3095</v>
      </c>
      <c r="D7" s="32">
        <f t="shared" si="0"/>
        <v>0</v>
      </c>
      <c r="E7" s="32">
        <f t="shared" si="0"/>
        <v>32</v>
      </c>
      <c r="F7" s="32">
        <f t="shared" si="0"/>
        <v>594</v>
      </c>
      <c r="G7" s="32">
        <f t="shared" si="0"/>
        <v>0</v>
      </c>
      <c r="H7" s="33">
        <f t="shared" si="0"/>
        <v>1935</v>
      </c>
      <c r="I7" s="32">
        <f t="shared" si="0"/>
        <v>520</v>
      </c>
      <c r="J7" s="32">
        <f>J8+J44+J52</f>
        <v>14</v>
      </c>
      <c r="K7" s="34"/>
      <c r="L7" s="32">
        <f>L8+L67+L44+L52+L125+L136</f>
        <v>2456</v>
      </c>
      <c r="M7" s="32">
        <f>M8+M67+M44+M52+M125+M136</f>
        <v>639</v>
      </c>
      <c r="N7" s="35"/>
      <c r="O7" s="32">
        <f>O8+O67+O44+O52+O125+O136</f>
        <v>792</v>
      </c>
      <c r="P7" s="32">
        <f>P8+P67+P44+P52+P125+P136</f>
        <v>1659</v>
      </c>
      <c r="Q7" s="32">
        <f>Q8+Q67+Q44+Q52+Q125+Q136</f>
        <v>644</v>
      </c>
      <c r="R7" s="35"/>
    </row>
    <row r="8" spans="1:18">
      <c r="A8" s="19"/>
      <c r="B8" s="39" t="s">
        <v>301</v>
      </c>
      <c r="C8" s="1">
        <f t="shared" ref="C8" si="1">SUM(C9:C42)</f>
        <v>2332</v>
      </c>
      <c r="D8" s="1">
        <f>SUM(D9:D42)</f>
        <v>0</v>
      </c>
      <c r="E8" s="1">
        <f t="shared" ref="E8:M8" si="2">SUM(E9:E42)</f>
        <v>30</v>
      </c>
      <c r="F8" s="1">
        <f t="shared" si="2"/>
        <v>440</v>
      </c>
      <c r="G8" s="1">
        <f t="shared" si="2"/>
        <v>0</v>
      </c>
      <c r="H8" s="2">
        <f t="shared" si="2"/>
        <v>1336</v>
      </c>
      <c r="I8" s="3">
        <f t="shared" si="2"/>
        <v>514</v>
      </c>
      <c r="J8" s="3">
        <f t="shared" si="2"/>
        <v>12</v>
      </c>
      <c r="K8" s="4"/>
      <c r="L8" s="1">
        <f t="shared" si="2"/>
        <v>1701</v>
      </c>
      <c r="M8" s="1">
        <f t="shared" si="2"/>
        <v>631</v>
      </c>
      <c r="N8" s="5"/>
      <c r="O8" s="1">
        <f t="shared" ref="O8:Q8" si="3">SUM(O9:O42)</f>
        <v>696</v>
      </c>
      <c r="P8" s="1">
        <f t="shared" si="3"/>
        <v>1000</v>
      </c>
      <c r="Q8" s="1">
        <f t="shared" si="3"/>
        <v>636</v>
      </c>
      <c r="R8" s="5"/>
    </row>
    <row r="9" spans="1:18">
      <c r="A9" s="21"/>
      <c r="B9" s="41" t="s">
        <v>19</v>
      </c>
      <c r="C9" s="6">
        <v>4</v>
      </c>
      <c r="D9" s="6">
        <v>0</v>
      </c>
      <c r="E9" s="6">
        <v>0</v>
      </c>
      <c r="F9" s="6">
        <v>1</v>
      </c>
      <c r="G9" s="6">
        <v>0</v>
      </c>
      <c r="H9" s="7">
        <v>0</v>
      </c>
      <c r="I9" s="8">
        <v>3</v>
      </c>
      <c r="J9" s="8">
        <v>0</v>
      </c>
      <c r="K9" s="9"/>
      <c r="L9" s="6">
        <v>1</v>
      </c>
      <c r="M9" s="6">
        <v>3</v>
      </c>
      <c r="N9" s="10"/>
      <c r="O9" s="6">
        <v>1</v>
      </c>
      <c r="P9" s="6">
        <v>0</v>
      </c>
      <c r="Q9" s="6">
        <v>3</v>
      </c>
      <c r="R9" s="10"/>
    </row>
    <row r="10" spans="1:18">
      <c r="A10" s="21"/>
      <c r="B10" s="41" t="s">
        <v>20</v>
      </c>
      <c r="C10" s="6">
        <v>1</v>
      </c>
      <c r="D10" s="6">
        <v>0</v>
      </c>
      <c r="E10" s="6">
        <v>0</v>
      </c>
      <c r="F10" s="6">
        <v>0</v>
      </c>
      <c r="G10" s="6">
        <v>0</v>
      </c>
      <c r="H10" s="7">
        <v>0</v>
      </c>
      <c r="I10" s="8">
        <v>1</v>
      </c>
      <c r="J10" s="8">
        <v>0</v>
      </c>
      <c r="K10" s="9"/>
      <c r="L10" s="6">
        <v>0</v>
      </c>
      <c r="M10" s="6">
        <v>1</v>
      </c>
      <c r="N10" s="10"/>
      <c r="O10" s="6">
        <v>0</v>
      </c>
      <c r="P10" s="6">
        <v>0</v>
      </c>
      <c r="Q10" s="6">
        <v>1</v>
      </c>
      <c r="R10" s="10"/>
    </row>
    <row r="11" spans="1:18">
      <c r="A11" s="21"/>
      <c r="B11" s="41" t="s">
        <v>21</v>
      </c>
      <c r="C11" s="6">
        <v>1</v>
      </c>
      <c r="D11" s="6">
        <v>0</v>
      </c>
      <c r="E11" s="6">
        <v>0</v>
      </c>
      <c r="F11" s="6">
        <v>0</v>
      </c>
      <c r="G11" s="6">
        <v>0</v>
      </c>
      <c r="H11" s="7">
        <v>0</v>
      </c>
      <c r="I11" s="8">
        <v>1</v>
      </c>
      <c r="J11" s="8">
        <v>0</v>
      </c>
      <c r="K11" s="9"/>
      <c r="L11" s="6">
        <v>0</v>
      </c>
      <c r="M11" s="6">
        <v>1</v>
      </c>
      <c r="N11" s="10"/>
      <c r="O11" s="6">
        <v>0</v>
      </c>
      <c r="P11" s="6">
        <v>0</v>
      </c>
      <c r="Q11" s="6">
        <v>1</v>
      </c>
      <c r="R11" s="10"/>
    </row>
    <row r="12" spans="1:18">
      <c r="A12" s="21"/>
      <c r="B12" s="41" t="s">
        <v>22</v>
      </c>
      <c r="C12" s="6">
        <v>0</v>
      </c>
      <c r="D12" s="6">
        <v>0</v>
      </c>
      <c r="E12" s="6">
        <v>0</v>
      </c>
      <c r="F12" s="6">
        <v>0</v>
      </c>
      <c r="G12" s="6">
        <v>0</v>
      </c>
      <c r="H12" s="7">
        <v>0</v>
      </c>
      <c r="I12" s="8">
        <v>0</v>
      </c>
      <c r="J12" s="8">
        <v>0</v>
      </c>
      <c r="K12" s="9"/>
      <c r="L12" s="6">
        <v>0</v>
      </c>
      <c r="M12" s="6">
        <v>0</v>
      </c>
      <c r="N12" s="10"/>
      <c r="O12" s="6">
        <v>0</v>
      </c>
      <c r="P12" s="6">
        <v>0</v>
      </c>
      <c r="Q12" s="6">
        <v>0</v>
      </c>
      <c r="R12" s="10"/>
    </row>
    <row r="13" spans="1:18">
      <c r="A13" s="21"/>
      <c r="B13" s="41" t="s">
        <v>23</v>
      </c>
      <c r="C13" s="6">
        <v>2</v>
      </c>
      <c r="D13" s="6">
        <v>0</v>
      </c>
      <c r="E13" s="6">
        <v>0</v>
      </c>
      <c r="F13" s="6">
        <v>0</v>
      </c>
      <c r="G13" s="6">
        <v>0</v>
      </c>
      <c r="H13" s="7">
        <v>0</v>
      </c>
      <c r="I13" s="8">
        <v>2</v>
      </c>
      <c r="J13" s="8">
        <v>0</v>
      </c>
      <c r="K13" s="9"/>
      <c r="L13" s="6">
        <v>0</v>
      </c>
      <c r="M13" s="6">
        <v>2</v>
      </c>
      <c r="N13" s="10"/>
      <c r="O13" s="6">
        <v>0</v>
      </c>
      <c r="P13" s="6">
        <v>0</v>
      </c>
      <c r="Q13" s="6">
        <v>2</v>
      </c>
      <c r="R13" s="10"/>
    </row>
    <row r="14" spans="1:18">
      <c r="A14" s="21"/>
      <c r="B14" s="41" t="s">
        <v>24</v>
      </c>
      <c r="C14" s="6">
        <v>4</v>
      </c>
      <c r="D14" s="6">
        <v>0</v>
      </c>
      <c r="E14" s="6">
        <v>0</v>
      </c>
      <c r="F14" s="6">
        <v>1</v>
      </c>
      <c r="G14" s="6">
        <v>0</v>
      </c>
      <c r="H14" s="7">
        <v>0</v>
      </c>
      <c r="I14" s="8">
        <v>3</v>
      </c>
      <c r="J14" s="8">
        <v>0</v>
      </c>
      <c r="K14" s="9"/>
      <c r="L14" s="6">
        <v>1</v>
      </c>
      <c r="M14" s="6">
        <v>3</v>
      </c>
      <c r="N14" s="10"/>
      <c r="O14" s="6">
        <v>1</v>
      </c>
      <c r="P14" s="6">
        <v>0</v>
      </c>
      <c r="Q14" s="6">
        <v>3</v>
      </c>
      <c r="R14" s="10"/>
    </row>
    <row r="15" spans="1:18">
      <c r="A15" s="21"/>
      <c r="B15" s="41" t="s">
        <v>25</v>
      </c>
      <c r="C15" s="6">
        <v>0</v>
      </c>
      <c r="D15" s="6">
        <v>0</v>
      </c>
      <c r="E15" s="6">
        <v>0</v>
      </c>
      <c r="F15" s="6">
        <v>0</v>
      </c>
      <c r="G15" s="6">
        <v>0</v>
      </c>
      <c r="H15" s="7">
        <v>0</v>
      </c>
      <c r="I15" s="8">
        <v>0</v>
      </c>
      <c r="J15" s="8">
        <v>0</v>
      </c>
      <c r="K15" s="9"/>
      <c r="L15" s="6">
        <v>0</v>
      </c>
      <c r="M15" s="6">
        <v>0</v>
      </c>
      <c r="N15" s="10"/>
      <c r="O15" s="6">
        <v>0</v>
      </c>
      <c r="P15" s="6">
        <v>0</v>
      </c>
      <c r="Q15" s="6">
        <v>0</v>
      </c>
      <c r="R15" s="10"/>
    </row>
    <row r="16" spans="1:18">
      <c r="A16" s="21"/>
      <c r="B16" s="41" t="s">
        <v>26</v>
      </c>
      <c r="C16" s="6">
        <v>29</v>
      </c>
      <c r="D16" s="6">
        <v>0</v>
      </c>
      <c r="E16" s="6">
        <v>8</v>
      </c>
      <c r="F16" s="6">
        <v>10</v>
      </c>
      <c r="G16" s="6">
        <v>0</v>
      </c>
      <c r="H16" s="7">
        <v>5</v>
      </c>
      <c r="I16" s="8">
        <v>5</v>
      </c>
      <c r="J16" s="8">
        <v>1</v>
      </c>
      <c r="K16" s="9"/>
      <c r="L16" s="6">
        <v>23</v>
      </c>
      <c r="M16" s="6">
        <v>6</v>
      </c>
      <c r="N16" s="10"/>
      <c r="O16" s="6">
        <v>24</v>
      </c>
      <c r="P16" s="6">
        <v>0</v>
      </c>
      <c r="Q16" s="6">
        <v>5</v>
      </c>
      <c r="R16" s="10"/>
    </row>
    <row r="17" spans="1:18">
      <c r="A17" s="21"/>
      <c r="B17" s="41" t="s">
        <v>27</v>
      </c>
      <c r="C17" s="6">
        <v>4</v>
      </c>
      <c r="D17" s="6">
        <v>0</v>
      </c>
      <c r="E17" s="6">
        <v>0</v>
      </c>
      <c r="F17" s="6">
        <v>0</v>
      </c>
      <c r="G17" s="6">
        <v>0</v>
      </c>
      <c r="H17" s="7">
        <v>0</v>
      </c>
      <c r="I17" s="8">
        <v>3</v>
      </c>
      <c r="J17" s="8">
        <v>1</v>
      </c>
      <c r="K17" s="9"/>
      <c r="L17" s="6">
        <v>0</v>
      </c>
      <c r="M17" s="6">
        <v>4</v>
      </c>
      <c r="N17" s="10"/>
      <c r="O17" s="6">
        <v>0</v>
      </c>
      <c r="P17" s="6">
        <v>0</v>
      </c>
      <c r="Q17" s="6">
        <v>4</v>
      </c>
      <c r="R17" s="10"/>
    </row>
    <row r="18" spans="1:18">
      <c r="A18" s="21"/>
      <c r="B18" s="41" t="s">
        <v>28</v>
      </c>
      <c r="C18" s="6">
        <v>2</v>
      </c>
      <c r="D18" s="6">
        <v>0</v>
      </c>
      <c r="E18" s="6">
        <v>0</v>
      </c>
      <c r="F18" s="6">
        <v>0</v>
      </c>
      <c r="G18" s="6">
        <v>0</v>
      </c>
      <c r="H18" s="7">
        <v>1</v>
      </c>
      <c r="I18" s="8">
        <v>1</v>
      </c>
      <c r="J18" s="8">
        <v>0</v>
      </c>
      <c r="K18" s="9"/>
      <c r="L18" s="6">
        <v>1</v>
      </c>
      <c r="M18" s="6">
        <v>1</v>
      </c>
      <c r="N18" s="10"/>
      <c r="O18" s="6">
        <v>1</v>
      </c>
      <c r="P18" s="6">
        <v>0</v>
      </c>
      <c r="Q18" s="6">
        <v>1</v>
      </c>
      <c r="R18" s="10"/>
    </row>
    <row r="19" spans="1:18">
      <c r="A19" s="21"/>
      <c r="B19" s="41" t="s">
        <v>29</v>
      </c>
      <c r="C19" s="6">
        <v>17</v>
      </c>
      <c r="D19" s="6">
        <v>0</v>
      </c>
      <c r="E19" s="6">
        <v>0</v>
      </c>
      <c r="F19" s="6">
        <v>7</v>
      </c>
      <c r="G19" s="6">
        <v>0</v>
      </c>
      <c r="H19" s="7">
        <v>1</v>
      </c>
      <c r="I19" s="8">
        <v>9</v>
      </c>
      <c r="J19" s="8">
        <v>0</v>
      </c>
      <c r="K19" s="9"/>
      <c r="L19" s="6">
        <v>8</v>
      </c>
      <c r="M19" s="6">
        <v>9</v>
      </c>
      <c r="N19" s="10"/>
      <c r="O19" s="6">
        <v>8</v>
      </c>
      <c r="P19" s="6">
        <v>0</v>
      </c>
      <c r="Q19" s="6">
        <v>9</v>
      </c>
      <c r="R19" s="10"/>
    </row>
    <row r="20" spans="1:18">
      <c r="A20" s="21"/>
      <c r="B20" s="41" t="s">
        <v>30</v>
      </c>
      <c r="C20" s="6">
        <v>3</v>
      </c>
      <c r="D20" s="6">
        <v>0</v>
      </c>
      <c r="E20" s="6">
        <v>0</v>
      </c>
      <c r="F20" s="6">
        <v>0</v>
      </c>
      <c r="G20" s="6">
        <v>0</v>
      </c>
      <c r="H20" s="7">
        <v>0</v>
      </c>
      <c r="I20" s="8">
        <v>3</v>
      </c>
      <c r="J20" s="8">
        <v>0</v>
      </c>
      <c r="K20" s="9"/>
      <c r="L20" s="6">
        <v>0</v>
      </c>
      <c r="M20" s="6">
        <v>3</v>
      </c>
      <c r="N20" s="10"/>
      <c r="O20" s="6">
        <v>0</v>
      </c>
      <c r="P20" s="6">
        <v>0</v>
      </c>
      <c r="Q20" s="6">
        <v>3</v>
      </c>
      <c r="R20" s="10"/>
    </row>
    <row r="21" spans="1:18">
      <c r="A21" s="21"/>
      <c r="B21" s="41" t="s">
        <v>31</v>
      </c>
      <c r="C21" s="6">
        <v>3</v>
      </c>
      <c r="D21" s="6">
        <v>0</v>
      </c>
      <c r="E21" s="6">
        <v>0</v>
      </c>
      <c r="F21" s="6">
        <v>0</v>
      </c>
      <c r="G21" s="6">
        <v>0</v>
      </c>
      <c r="H21" s="7">
        <v>0</v>
      </c>
      <c r="I21" s="8">
        <v>3</v>
      </c>
      <c r="J21" s="8">
        <v>0</v>
      </c>
      <c r="K21" s="9"/>
      <c r="L21" s="6">
        <v>0</v>
      </c>
      <c r="M21" s="6">
        <v>3</v>
      </c>
      <c r="N21" s="10"/>
      <c r="O21" s="6">
        <v>0</v>
      </c>
      <c r="P21" s="6">
        <v>0</v>
      </c>
      <c r="Q21" s="6">
        <v>3</v>
      </c>
      <c r="R21" s="10"/>
    </row>
    <row r="22" spans="1:18">
      <c r="A22" s="21"/>
      <c r="B22" s="41" t="s">
        <v>32</v>
      </c>
      <c r="C22" s="6">
        <v>0</v>
      </c>
      <c r="D22" s="6">
        <v>0</v>
      </c>
      <c r="E22" s="6">
        <v>0</v>
      </c>
      <c r="F22" s="6">
        <v>0</v>
      </c>
      <c r="G22" s="6">
        <v>0</v>
      </c>
      <c r="H22" s="7">
        <v>0</v>
      </c>
      <c r="I22" s="8">
        <v>0</v>
      </c>
      <c r="J22" s="8">
        <v>0</v>
      </c>
      <c r="K22" s="9"/>
      <c r="L22" s="6">
        <v>0</v>
      </c>
      <c r="M22" s="6">
        <v>0</v>
      </c>
      <c r="N22" s="10"/>
      <c r="O22" s="6">
        <v>0</v>
      </c>
      <c r="P22" s="6">
        <v>0</v>
      </c>
      <c r="Q22" s="6">
        <v>0</v>
      </c>
      <c r="R22" s="10"/>
    </row>
    <row r="23" spans="1:18">
      <c r="A23" s="21"/>
      <c r="B23" s="41" t="s">
        <v>33</v>
      </c>
      <c r="C23" s="6">
        <v>10</v>
      </c>
      <c r="D23" s="6">
        <v>0</v>
      </c>
      <c r="E23" s="6">
        <v>0</v>
      </c>
      <c r="F23" s="6">
        <v>0</v>
      </c>
      <c r="G23" s="6">
        <v>0</v>
      </c>
      <c r="H23" s="7">
        <v>0</v>
      </c>
      <c r="I23" s="8">
        <v>7</v>
      </c>
      <c r="J23" s="8">
        <v>3</v>
      </c>
      <c r="K23" s="9"/>
      <c r="L23" s="6">
        <v>0</v>
      </c>
      <c r="M23" s="6">
        <v>10</v>
      </c>
      <c r="N23" s="10"/>
      <c r="O23" s="6">
        <v>0</v>
      </c>
      <c r="P23" s="6">
        <v>0</v>
      </c>
      <c r="Q23" s="6">
        <v>10</v>
      </c>
      <c r="R23" s="10"/>
    </row>
    <row r="24" spans="1:18">
      <c r="A24" s="21"/>
      <c r="B24" s="41" t="s">
        <v>34</v>
      </c>
      <c r="C24" s="6">
        <v>2</v>
      </c>
      <c r="D24" s="6">
        <v>0</v>
      </c>
      <c r="E24" s="6">
        <v>0</v>
      </c>
      <c r="F24" s="6">
        <v>0</v>
      </c>
      <c r="G24" s="6">
        <v>0</v>
      </c>
      <c r="H24" s="7">
        <v>0</v>
      </c>
      <c r="I24" s="8">
        <v>0</v>
      </c>
      <c r="J24" s="8">
        <v>2</v>
      </c>
      <c r="K24" s="9"/>
      <c r="L24" s="6">
        <v>0</v>
      </c>
      <c r="M24" s="6">
        <v>2</v>
      </c>
      <c r="N24" s="10"/>
      <c r="O24" s="6">
        <v>0</v>
      </c>
      <c r="P24" s="6">
        <v>0</v>
      </c>
      <c r="Q24" s="6">
        <v>2</v>
      </c>
      <c r="R24" s="10"/>
    </row>
    <row r="25" spans="1:18">
      <c r="A25" s="21"/>
      <c r="B25" s="41" t="s">
        <v>35</v>
      </c>
      <c r="C25" s="6">
        <v>11</v>
      </c>
      <c r="D25" s="6">
        <v>0</v>
      </c>
      <c r="E25" s="6">
        <v>0</v>
      </c>
      <c r="F25" s="6">
        <v>1</v>
      </c>
      <c r="G25" s="6">
        <v>0</v>
      </c>
      <c r="H25" s="7">
        <v>0</v>
      </c>
      <c r="I25" s="8">
        <v>10</v>
      </c>
      <c r="J25" s="8">
        <v>0</v>
      </c>
      <c r="K25" s="9"/>
      <c r="L25" s="6">
        <v>1</v>
      </c>
      <c r="M25" s="6">
        <v>10</v>
      </c>
      <c r="N25" s="10"/>
      <c r="O25" s="6">
        <v>1</v>
      </c>
      <c r="P25" s="6">
        <v>0</v>
      </c>
      <c r="Q25" s="6">
        <v>10</v>
      </c>
      <c r="R25" s="10"/>
    </row>
    <row r="26" spans="1:18">
      <c r="A26" s="21"/>
      <c r="B26" s="41" t="s">
        <v>36</v>
      </c>
      <c r="C26" s="6">
        <v>0</v>
      </c>
      <c r="D26" s="6">
        <v>0</v>
      </c>
      <c r="E26" s="6">
        <v>0</v>
      </c>
      <c r="F26" s="6">
        <v>0</v>
      </c>
      <c r="G26" s="6">
        <v>0</v>
      </c>
      <c r="H26" s="7">
        <v>0</v>
      </c>
      <c r="I26" s="8">
        <v>0</v>
      </c>
      <c r="J26" s="8">
        <v>0</v>
      </c>
      <c r="K26" s="9"/>
      <c r="L26" s="6">
        <v>0</v>
      </c>
      <c r="M26" s="6">
        <v>0</v>
      </c>
      <c r="N26" s="10"/>
      <c r="O26" s="6">
        <v>0</v>
      </c>
      <c r="P26" s="6">
        <v>0</v>
      </c>
      <c r="Q26" s="6">
        <v>0</v>
      </c>
      <c r="R26" s="10"/>
    </row>
    <row r="27" spans="1:18">
      <c r="A27" s="21"/>
      <c r="B27" s="41" t="s">
        <v>37</v>
      </c>
      <c r="C27" s="6">
        <v>0</v>
      </c>
      <c r="D27" s="6">
        <v>0</v>
      </c>
      <c r="E27" s="6">
        <v>0</v>
      </c>
      <c r="F27" s="6">
        <v>0</v>
      </c>
      <c r="G27" s="6">
        <v>0</v>
      </c>
      <c r="H27" s="7">
        <v>0</v>
      </c>
      <c r="I27" s="8">
        <v>0</v>
      </c>
      <c r="J27" s="8">
        <v>0</v>
      </c>
      <c r="K27" s="9"/>
      <c r="L27" s="6">
        <v>0</v>
      </c>
      <c r="M27" s="6">
        <v>0</v>
      </c>
      <c r="N27" s="10"/>
      <c r="O27" s="6">
        <v>0</v>
      </c>
      <c r="P27" s="6">
        <v>0</v>
      </c>
      <c r="Q27" s="6">
        <v>0</v>
      </c>
      <c r="R27" s="10"/>
    </row>
    <row r="28" spans="1:18">
      <c r="A28" s="21"/>
      <c r="B28" s="41" t="s">
        <v>38</v>
      </c>
      <c r="C28" s="6">
        <v>30</v>
      </c>
      <c r="D28" s="6">
        <v>0</v>
      </c>
      <c r="E28" s="6">
        <v>0</v>
      </c>
      <c r="F28" s="6">
        <v>11</v>
      </c>
      <c r="G28" s="6">
        <v>0</v>
      </c>
      <c r="H28" s="7">
        <v>9</v>
      </c>
      <c r="I28" s="8">
        <v>5</v>
      </c>
      <c r="J28" s="8">
        <v>5</v>
      </c>
      <c r="K28" s="9"/>
      <c r="L28" s="6">
        <v>20</v>
      </c>
      <c r="M28" s="6">
        <v>10</v>
      </c>
      <c r="N28" s="10"/>
      <c r="O28" s="6">
        <v>20</v>
      </c>
      <c r="P28" s="6">
        <v>0</v>
      </c>
      <c r="Q28" s="6">
        <v>10</v>
      </c>
      <c r="R28" s="10"/>
    </row>
    <row r="29" spans="1:18">
      <c r="A29" s="21"/>
      <c r="B29" s="41" t="s">
        <v>39</v>
      </c>
      <c r="C29" s="6">
        <v>90</v>
      </c>
      <c r="D29" s="6">
        <v>0</v>
      </c>
      <c r="E29" s="6">
        <v>0</v>
      </c>
      <c r="F29" s="6">
        <v>17</v>
      </c>
      <c r="G29" s="6">
        <v>0</v>
      </c>
      <c r="H29" s="7">
        <v>49</v>
      </c>
      <c r="I29" s="8">
        <v>24</v>
      </c>
      <c r="J29" s="8">
        <v>0</v>
      </c>
      <c r="K29" s="9"/>
      <c r="L29" s="6">
        <v>66</v>
      </c>
      <c r="M29" s="6">
        <v>24</v>
      </c>
      <c r="N29" s="10"/>
      <c r="O29" s="6">
        <v>0</v>
      </c>
      <c r="P29" s="6">
        <v>66</v>
      </c>
      <c r="Q29" s="6">
        <v>24</v>
      </c>
      <c r="R29" s="10"/>
    </row>
    <row r="30" spans="1:18">
      <c r="A30" s="21"/>
      <c r="B30" s="41" t="s">
        <v>40</v>
      </c>
      <c r="C30" s="6">
        <v>4</v>
      </c>
      <c r="D30" s="6">
        <v>0</v>
      </c>
      <c r="E30" s="6">
        <v>0</v>
      </c>
      <c r="F30" s="6">
        <v>0</v>
      </c>
      <c r="G30" s="6">
        <v>0</v>
      </c>
      <c r="H30" s="7">
        <v>0</v>
      </c>
      <c r="I30" s="8">
        <v>4</v>
      </c>
      <c r="J30" s="8">
        <v>0</v>
      </c>
      <c r="K30" s="9"/>
      <c r="L30" s="6">
        <v>2</v>
      </c>
      <c r="M30" s="6">
        <v>2</v>
      </c>
      <c r="N30" s="10"/>
      <c r="O30" s="6">
        <v>2</v>
      </c>
      <c r="P30" s="6">
        <v>0</v>
      </c>
      <c r="Q30" s="6">
        <v>2</v>
      </c>
      <c r="R30" s="10"/>
    </row>
    <row r="31" spans="1:18">
      <c r="A31" s="21"/>
      <c r="B31" s="41" t="s">
        <v>41</v>
      </c>
      <c r="C31" s="6">
        <v>33</v>
      </c>
      <c r="D31" s="6">
        <v>0</v>
      </c>
      <c r="E31" s="6">
        <v>0</v>
      </c>
      <c r="F31" s="6">
        <v>17</v>
      </c>
      <c r="G31" s="6">
        <v>0</v>
      </c>
      <c r="H31" s="7">
        <v>10</v>
      </c>
      <c r="I31" s="8">
        <v>6</v>
      </c>
      <c r="J31" s="8">
        <v>0</v>
      </c>
      <c r="K31" s="9"/>
      <c r="L31" s="6">
        <v>27</v>
      </c>
      <c r="M31" s="6">
        <v>6</v>
      </c>
      <c r="N31" s="10"/>
      <c r="O31" s="6">
        <v>27</v>
      </c>
      <c r="P31" s="6">
        <v>0</v>
      </c>
      <c r="Q31" s="6">
        <v>6</v>
      </c>
      <c r="R31" s="10"/>
    </row>
    <row r="32" spans="1:18">
      <c r="A32" s="21"/>
      <c r="B32" s="41" t="s">
        <v>42</v>
      </c>
      <c r="C32" s="6">
        <v>4</v>
      </c>
      <c r="D32" s="6">
        <v>0</v>
      </c>
      <c r="E32" s="6">
        <v>0</v>
      </c>
      <c r="F32" s="6">
        <v>0</v>
      </c>
      <c r="G32" s="6">
        <v>0</v>
      </c>
      <c r="H32" s="7">
        <v>1</v>
      </c>
      <c r="I32" s="8">
        <v>3</v>
      </c>
      <c r="J32" s="8">
        <v>0</v>
      </c>
      <c r="K32" s="9"/>
      <c r="L32" s="6">
        <v>1</v>
      </c>
      <c r="M32" s="6">
        <v>3</v>
      </c>
      <c r="N32" s="10"/>
      <c r="O32" s="6">
        <v>1</v>
      </c>
      <c r="P32" s="6">
        <v>0</v>
      </c>
      <c r="Q32" s="6">
        <v>3</v>
      </c>
      <c r="R32" s="10"/>
    </row>
    <row r="33" spans="1:18">
      <c r="A33" s="21"/>
      <c r="B33" s="41" t="s">
        <v>43</v>
      </c>
      <c r="C33" s="6">
        <v>246</v>
      </c>
      <c r="D33" s="6">
        <v>0</v>
      </c>
      <c r="E33" s="6">
        <v>0</v>
      </c>
      <c r="F33" s="6">
        <v>15</v>
      </c>
      <c r="G33" s="6">
        <v>0</v>
      </c>
      <c r="H33" s="7">
        <v>221</v>
      </c>
      <c r="I33" s="8">
        <v>10</v>
      </c>
      <c r="J33" s="8">
        <v>0</v>
      </c>
      <c r="K33" s="9"/>
      <c r="L33" s="6">
        <v>232</v>
      </c>
      <c r="M33" s="6">
        <v>14</v>
      </c>
      <c r="N33" s="10"/>
      <c r="O33" s="6">
        <v>0</v>
      </c>
      <c r="P33" s="6">
        <v>232</v>
      </c>
      <c r="Q33" s="6">
        <v>14</v>
      </c>
      <c r="R33" s="10"/>
    </row>
    <row r="34" spans="1:18">
      <c r="A34" s="21"/>
      <c r="B34" s="41" t="s">
        <v>44</v>
      </c>
      <c r="C34" s="6">
        <v>396</v>
      </c>
      <c r="D34" s="6">
        <v>0</v>
      </c>
      <c r="E34" s="6">
        <v>0</v>
      </c>
      <c r="F34" s="6">
        <v>45</v>
      </c>
      <c r="G34" s="6">
        <v>0</v>
      </c>
      <c r="H34" s="7">
        <v>139</v>
      </c>
      <c r="I34" s="8">
        <v>212</v>
      </c>
      <c r="J34" s="8">
        <v>0</v>
      </c>
      <c r="K34" s="9"/>
      <c r="L34" s="6">
        <v>171</v>
      </c>
      <c r="M34" s="6">
        <v>225</v>
      </c>
      <c r="N34" s="10"/>
      <c r="O34" s="6">
        <v>171</v>
      </c>
      <c r="P34" s="6">
        <v>0</v>
      </c>
      <c r="Q34" s="6">
        <v>225</v>
      </c>
      <c r="R34" s="10"/>
    </row>
    <row r="35" spans="1:18">
      <c r="A35" s="21"/>
      <c r="B35" s="41" t="s">
        <v>45</v>
      </c>
      <c r="C35" s="6">
        <v>57</v>
      </c>
      <c r="D35" s="6">
        <v>0</v>
      </c>
      <c r="E35" s="6">
        <v>0</v>
      </c>
      <c r="F35" s="6">
        <v>11</v>
      </c>
      <c r="G35" s="6">
        <v>0</v>
      </c>
      <c r="H35" s="7">
        <v>38</v>
      </c>
      <c r="I35" s="8">
        <v>8</v>
      </c>
      <c r="J35" s="8">
        <v>0</v>
      </c>
      <c r="K35" s="9"/>
      <c r="L35" s="6">
        <v>43</v>
      </c>
      <c r="M35" s="6">
        <v>14</v>
      </c>
      <c r="N35" s="10"/>
      <c r="O35" s="6">
        <v>43</v>
      </c>
      <c r="P35" s="6">
        <v>0</v>
      </c>
      <c r="Q35" s="6">
        <v>14</v>
      </c>
      <c r="R35" s="10"/>
    </row>
    <row r="36" spans="1:18">
      <c r="A36" s="21"/>
      <c r="B36" s="41" t="s">
        <v>46</v>
      </c>
      <c r="C36" s="6">
        <v>443</v>
      </c>
      <c r="D36" s="6">
        <v>0</v>
      </c>
      <c r="E36" s="6">
        <v>5</v>
      </c>
      <c r="F36" s="6">
        <v>51</v>
      </c>
      <c r="G36" s="6">
        <v>0</v>
      </c>
      <c r="H36" s="7">
        <v>306</v>
      </c>
      <c r="I36" s="8">
        <v>81</v>
      </c>
      <c r="J36" s="8">
        <v>0</v>
      </c>
      <c r="K36" s="9"/>
      <c r="L36" s="6">
        <v>310</v>
      </c>
      <c r="M36" s="6">
        <v>133</v>
      </c>
      <c r="N36" s="10"/>
      <c r="O36" s="6">
        <v>308</v>
      </c>
      <c r="P36" s="6">
        <v>2</v>
      </c>
      <c r="Q36" s="6">
        <v>133</v>
      </c>
      <c r="R36" s="10"/>
    </row>
    <row r="37" spans="1:18">
      <c r="A37" s="21"/>
      <c r="B37" s="41" t="s">
        <v>47</v>
      </c>
      <c r="C37" s="6">
        <v>26</v>
      </c>
      <c r="D37" s="6">
        <v>0</v>
      </c>
      <c r="E37" s="6">
        <v>14</v>
      </c>
      <c r="F37" s="6">
        <v>6</v>
      </c>
      <c r="G37" s="6">
        <v>0</v>
      </c>
      <c r="H37" s="7">
        <v>6</v>
      </c>
      <c r="I37" s="8">
        <v>0</v>
      </c>
      <c r="J37" s="8">
        <v>0</v>
      </c>
      <c r="K37" s="9"/>
      <c r="L37" s="6">
        <v>12</v>
      </c>
      <c r="M37" s="6">
        <v>14</v>
      </c>
      <c r="N37" s="10"/>
      <c r="O37" s="6">
        <v>12</v>
      </c>
      <c r="P37" s="6">
        <v>0</v>
      </c>
      <c r="Q37" s="6">
        <v>14</v>
      </c>
      <c r="R37" s="10"/>
    </row>
    <row r="38" spans="1:18">
      <c r="A38" s="21"/>
      <c r="B38" s="41" t="s">
        <v>48</v>
      </c>
      <c r="C38" s="6">
        <v>60</v>
      </c>
      <c r="D38" s="6">
        <v>0</v>
      </c>
      <c r="E38" s="6">
        <v>0</v>
      </c>
      <c r="F38" s="6">
        <v>7</v>
      </c>
      <c r="G38" s="6">
        <v>0</v>
      </c>
      <c r="H38" s="7">
        <v>50</v>
      </c>
      <c r="I38" s="8">
        <v>3</v>
      </c>
      <c r="J38" s="8">
        <v>0</v>
      </c>
      <c r="K38" s="9"/>
      <c r="L38" s="6">
        <v>57</v>
      </c>
      <c r="M38" s="6">
        <v>3</v>
      </c>
      <c r="N38" s="10"/>
      <c r="O38" s="6">
        <v>57</v>
      </c>
      <c r="P38" s="6">
        <v>0</v>
      </c>
      <c r="Q38" s="6">
        <v>3</v>
      </c>
      <c r="R38" s="10"/>
    </row>
    <row r="39" spans="1:18">
      <c r="A39" s="21"/>
      <c r="B39" s="41" t="s">
        <v>49</v>
      </c>
      <c r="C39" s="6">
        <v>278</v>
      </c>
      <c r="D39" s="6">
        <v>0</v>
      </c>
      <c r="E39" s="6">
        <v>0</v>
      </c>
      <c r="F39" s="6">
        <v>119</v>
      </c>
      <c r="G39" s="6">
        <v>0</v>
      </c>
      <c r="H39" s="7">
        <v>137</v>
      </c>
      <c r="I39" s="8">
        <v>22</v>
      </c>
      <c r="J39" s="8">
        <v>0</v>
      </c>
      <c r="K39" s="9"/>
      <c r="L39" s="6">
        <v>257</v>
      </c>
      <c r="M39" s="6">
        <v>21</v>
      </c>
      <c r="N39" s="10"/>
      <c r="O39" s="6">
        <v>13</v>
      </c>
      <c r="P39" s="6">
        <v>244</v>
      </c>
      <c r="Q39" s="6">
        <v>21</v>
      </c>
      <c r="R39" s="10"/>
    </row>
    <row r="40" spans="1:18">
      <c r="A40" s="21"/>
      <c r="B40" s="41" t="s">
        <v>50</v>
      </c>
      <c r="C40" s="6">
        <v>211</v>
      </c>
      <c r="D40" s="6">
        <v>0</v>
      </c>
      <c r="E40" s="6">
        <v>3</v>
      </c>
      <c r="F40" s="6">
        <v>75</v>
      </c>
      <c r="G40" s="6">
        <v>0</v>
      </c>
      <c r="H40" s="7">
        <v>111</v>
      </c>
      <c r="I40" s="8">
        <v>22</v>
      </c>
      <c r="J40" s="8">
        <v>0</v>
      </c>
      <c r="K40" s="9"/>
      <c r="L40" s="6">
        <v>179</v>
      </c>
      <c r="M40" s="6">
        <v>32</v>
      </c>
      <c r="N40" s="10"/>
      <c r="O40" s="6">
        <v>1</v>
      </c>
      <c r="P40" s="6">
        <v>178</v>
      </c>
      <c r="Q40" s="6">
        <v>32</v>
      </c>
      <c r="R40" s="10"/>
    </row>
    <row r="41" spans="1:18">
      <c r="A41" s="21"/>
      <c r="B41" s="41" t="s">
        <v>51</v>
      </c>
      <c r="C41" s="6">
        <v>6</v>
      </c>
      <c r="D41" s="6">
        <v>0</v>
      </c>
      <c r="E41" s="6">
        <v>0</v>
      </c>
      <c r="F41" s="6">
        <v>0</v>
      </c>
      <c r="G41" s="6">
        <v>0</v>
      </c>
      <c r="H41" s="7">
        <v>5</v>
      </c>
      <c r="I41" s="8">
        <v>1</v>
      </c>
      <c r="J41" s="8">
        <v>0</v>
      </c>
      <c r="K41" s="9"/>
      <c r="L41" s="6">
        <v>5</v>
      </c>
      <c r="M41" s="6">
        <v>1</v>
      </c>
      <c r="N41" s="10"/>
      <c r="O41" s="6">
        <v>5</v>
      </c>
      <c r="P41" s="6">
        <v>0</v>
      </c>
      <c r="Q41" s="6">
        <v>1</v>
      </c>
      <c r="R41" s="10"/>
    </row>
    <row r="42" spans="1:18">
      <c r="A42" s="21"/>
      <c r="B42" s="41" t="s">
        <v>52</v>
      </c>
      <c r="C42" s="6">
        <v>355</v>
      </c>
      <c r="D42" s="6">
        <v>0</v>
      </c>
      <c r="E42" s="6">
        <v>0</v>
      </c>
      <c r="F42" s="6">
        <v>46</v>
      </c>
      <c r="G42" s="6">
        <v>0</v>
      </c>
      <c r="H42" s="7">
        <v>247</v>
      </c>
      <c r="I42" s="8">
        <v>62</v>
      </c>
      <c r="J42" s="8">
        <v>0</v>
      </c>
      <c r="K42" s="11"/>
      <c r="L42" s="6">
        <v>284</v>
      </c>
      <c r="M42" s="6">
        <v>71</v>
      </c>
      <c r="N42" s="10"/>
      <c r="O42" s="6">
        <v>0</v>
      </c>
      <c r="P42" s="6">
        <v>278</v>
      </c>
      <c r="Q42" s="6">
        <v>77</v>
      </c>
      <c r="R42" s="10"/>
    </row>
    <row r="43" spans="1:18" ht="8.25" customHeight="1">
      <c r="A43" s="19"/>
      <c r="B43" s="43"/>
      <c r="C43" s="12"/>
      <c r="D43" s="12"/>
      <c r="E43" s="12"/>
      <c r="F43" s="12"/>
      <c r="G43" s="12"/>
      <c r="H43" s="12"/>
      <c r="I43" s="12"/>
      <c r="J43" s="12"/>
      <c r="K43" s="13"/>
      <c r="L43" s="12"/>
      <c r="M43" s="12"/>
      <c r="N43" s="14"/>
      <c r="O43" s="12"/>
      <c r="P43" s="12"/>
      <c r="Q43" s="12"/>
      <c r="R43" s="14"/>
    </row>
    <row r="44" spans="1:18">
      <c r="A44" s="19"/>
      <c r="B44" s="39" t="s">
        <v>53</v>
      </c>
      <c r="C44" s="1">
        <v>54</v>
      </c>
      <c r="D44" s="1">
        <v>0</v>
      </c>
      <c r="E44" s="1">
        <v>2</v>
      </c>
      <c r="F44" s="1">
        <v>23</v>
      </c>
      <c r="G44" s="1">
        <v>0</v>
      </c>
      <c r="H44" s="2">
        <v>27</v>
      </c>
      <c r="I44" s="3">
        <v>0</v>
      </c>
      <c r="J44" s="3">
        <v>2</v>
      </c>
      <c r="K44" s="4"/>
      <c r="L44" s="1">
        <v>46</v>
      </c>
      <c r="M44" s="1">
        <v>8</v>
      </c>
      <c r="N44" s="5"/>
      <c r="O44" s="1">
        <v>46</v>
      </c>
      <c r="P44" s="1">
        <v>0</v>
      </c>
      <c r="Q44" s="1">
        <v>8</v>
      </c>
      <c r="R44" s="5"/>
    </row>
    <row r="45" spans="1:18">
      <c r="A45" s="45"/>
      <c r="B45" s="41" t="s">
        <v>54</v>
      </c>
      <c r="C45" s="6">
        <v>2</v>
      </c>
      <c r="D45" s="6">
        <v>0</v>
      </c>
      <c r="E45" s="6">
        <v>0</v>
      </c>
      <c r="F45" s="6">
        <v>0</v>
      </c>
      <c r="G45" s="6">
        <v>0</v>
      </c>
      <c r="H45" s="7">
        <v>0</v>
      </c>
      <c r="I45" s="8">
        <v>0</v>
      </c>
      <c r="J45" s="8">
        <v>2</v>
      </c>
      <c r="K45" s="11"/>
      <c r="L45" s="6">
        <v>0</v>
      </c>
      <c r="M45" s="6">
        <v>2</v>
      </c>
      <c r="N45" s="10"/>
      <c r="O45" s="6">
        <v>0</v>
      </c>
      <c r="P45" s="6">
        <v>0</v>
      </c>
      <c r="Q45" s="6">
        <v>2</v>
      </c>
      <c r="R45" s="10"/>
    </row>
    <row r="46" spans="1:18">
      <c r="A46" s="45"/>
      <c r="B46" s="41" t="s">
        <v>55</v>
      </c>
      <c r="C46" s="6">
        <v>11</v>
      </c>
      <c r="D46" s="6">
        <v>0</v>
      </c>
      <c r="E46" s="6">
        <v>0</v>
      </c>
      <c r="F46" s="6">
        <v>10</v>
      </c>
      <c r="G46" s="6">
        <v>0</v>
      </c>
      <c r="H46" s="7">
        <v>1</v>
      </c>
      <c r="I46" s="8">
        <v>0</v>
      </c>
      <c r="J46" s="8">
        <v>0</v>
      </c>
      <c r="K46" s="11"/>
      <c r="L46" s="6">
        <v>11</v>
      </c>
      <c r="M46" s="6">
        <v>0</v>
      </c>
      <c r="N46" s="10"/>
      <c r="O46" s="6">
        <v>11</v>
      </c>
      <c r="P46" s="6">
        <v>0</v>
      </c>
      <c r="Q46" s="6">
        <v>0</v>
      </c>
      <c r="R46" s="10"/>
    </row>
    <row r="47" spans="1:18">
      <c r="A47" s="45"/>
      <c r="B47" s="41" t="s">
        <v>56</v>
      </c>
      <c r="C47" s="6">
        <v>11</v>
      </c>
      <c r="D47" s="15">
        <v>0</v>
      </c>
      <c r="E47" s="15">
        <v>0</v>
      </c>
      <c r="F47" s="15">
        <v>5</v>
      </c>
      <c r="G47" s="15">
        <v>0</v>
      </c>
      <c r="H47" s="16">
        <v>6</v>
      </c>
      <c r="I47" s="17">
        <v>0</v>
      </c>
      <c r="J47" s="17">
        <v>0</v>
      </c>
      <c r="K47" s="13"/>
      <c r="L47" s="15">
        <v>5</v>
      </c>
      <c r="M47" s="15">
        <v>6</v>
      </c>
      <c r="N47" s="14"/>
      <c r="O47" s="15">
        <v>5</v>
      </c>
      <c r="P47" s="15">
        <v>0</v>
      </c>
      <c r="Q47" s="15">
        <v>6</v>
      </c>
      <c r="R47" s="14"/>
    </row>
    <row r="48" spans="1:18">
      <c r="A48" s="45"/>
      <c r="B48" s="41" t="s">
        <v>57</v>
      </c>
      <c r="C48" s="6">
        <v>16</v>
      </c>
      <c r="D48" s="15">
        <v>0</v>
      </c>
      <c r="E48" s="15">
        <v>0</v>
      </c>
      <c r="F48" s="15">
        <v>0</v>
      </c>
      <c r="G48" s="15">
        <v>0</v>
      </c>
      <c r="H48" s="16">
        <v>16</v>
      </c>
      <c r="I48" s="17">
        <v>0</v>
      </c>
      <c r="J48" s="17">
        <v>0</v>
      </c>
      <c r="K48" s="13"/>
      <c r="L48" s="15">
        <v>16</v>
      </c>
      <c r="M48" s="15">
        <v>0</v>
      </c>
      <c r="N48" s="14"/>
      <c r="O48" s="15">
        <v>16</v>
      </c>
      <c r="P48" s="15">
        <v>0</v>
      </c>
      <c r="Q48" s="15">
        <v>0</v>
      </c>
      <c r="R48" s="14"/>
    </row>
    <row r="49" spans="1:18">
      <c r="A49" s="45"/>
      <c r="B49" s="41" t="s">
        <v>58</v>
      </c>
      <c r="C49" s="6">
        <v>4</v>
      </c>
      <c r="D49" s="15">
        <v>0</v>
      </c>
      <c r="E49" s="15">
        <v>0</v>
      </c>
      <c r="F49" s="15">
        <v>0</v>
      </c>
      <c r="G49" s="15">
        <v>0</v>
      </c>
      <c r="H49" s="16">
        <v>4</v>
      </c>
      <c r="I49" s="17">
        <v>0</v>
      </c>
      <c r="J49" s="17">
        <v>0</v>
      </c>
      <c r="K49" s="13"/>
      <c r="L49" s="15">
        <v>4</v>
      </c>
      <c r="M49" s="15">
        <v>0</v>
      </c>
      <c r="N49" s="14"/>
      <c r="O49" s="15">
        <v>4</v>
      </c>
      <c r="P49" s="15">
        <v>0</v>
      </c>
      <c r="Q49" s="15">
        <v>0</v>
      </c>
      <c r="R49" s="14"/>
    </row>
    <row r="50" spans="1:18">
      <c r="A50" s="45"/>
      <c r="B50" s="41" t="s">
        <v>59</v>
      </c>
      <c r="C50" s="6">
        <v>10</v>
      </c>
      <c r="D50" s="15">
        <v>0</v>
      </c>
      <c r="E50" s="15">
        <v>2</v>
      </c>
      <c r="F50" s="15">
        <v>8</v>
      </c>
      <c r="G50" s="15">
        <v>0</v>
      </c>
      <c r="H50" s="16">
        <v>0</v>
      </c>
      <c r="I50" s="17">
        <v>0</v>
      </c>
      <c r="J50" s="17">
        <v>0</v>
      </c>
      <c r="K50" s="13"/>
      <c r="L50" s="15">
        <v>10</v>
      </c>
      <c r="M50" s="15">
        <v>0</v>
      </c>
      <c r="N50" s="14"/>
      <c r="O50" s="15">
        <v>10</v>
      </c>
      <c r="P50" s="15">
        <v>0</v>
      </c>
      <c r="Q50" s="15">
        <v>0</v>
      </c>
      <c r="R50" s="14"/>
    </row>
    <row r="51" spans="1:18">
      <c r="A51" s="19"/>
      <c r="B51" s="43"/>
      <c r="C51" s="12"/>
      <c r="D51" s="12"/>
      <c r="E51" s="12"/>
      <c r="F51" s="12"/>
      <c r="G51" s="12"/>
      <c r="H51" s="12"/>
      <c r="I51" s="12"/>
      <c r="J51" s="12"/>
      <c r="K51" s="13"/>
      <c r="L51" s="12"/>
      <c r="M51" s="12"/>
      <c r="N51" s="14"/>
      <c r="O51" s="12"/>
      <c r="P51" s="12"/>
      <c r="Q51" s="12"/>
      <c r="R51" s="14"/>
    </row>
    <row r="52" spans="1:18">
      <c r="A52" s="19"/>
      <c r="B52" s="39" t="s">
        <v>60</v>
      </c>
      <c r="C52" s="1">
        <v>45</v>
      </c>
      <c r="D52" s="1">
        <v>0</v>
      </c>
      <c r="E52" s="1">
        <v>0</v>
      </c>
      <c r="F52" s="1">
        <v>5</v>
      </c>
      <c r="G52" s="1">
        <v>0</v>
      </c>
      <c r="H52" s="2">
        <v>40</v>
      </c>
      <c r="I52" s="3">
        <v>0</v>
      </c>
      <c r="J52" s="3">
        <v>0</v>
      </c>
      <c r="K52" s="4"/>
      <c r="L52" s="1">
        <v>45</v>
      </c>
      <c r="M52" s="1">
        <v>0</v>
      </c>
      <c r="N52" s="5"/>
      <c r="O52" s="1">
        <v>31</v>
      </c>
      <c r="P52" s="1">
        <v>14</v>
      </c>
      <c r="Q52" s="1">
        <v>0</v>
      </c>
      <c r="R52" s="5"/>
    </row>
    <row r="53" spans="1:18">
      <c r="A53" s="45"/>
      <c r="B53" s="41" t="s">
        <v>61</v>
      </c>
      <c r="C53" s="6">
        <v>0</v>
      </c>
      <c r="D53" s="15">
        <v>0</v>
      </c>
      <c r="E53" s="15">
        <v>0</v>
      </c>
      <c r="F53" s="15">
        <v>0</v>
      </c>
      <c r="G53" s="15">
        <v>0</v>
      </c>
      <c r="H53" s="16">
        <v>0</v>
      </c>
      <c r="I53" s="17">
        <v>0</v>
      </c>
      <c r="J53" s="17">
        <v>0</v>
      </c>
      <c r="K53" s="13"/>
      <c r="L53" s="15">
        <v>0</v>
      </c>
      <c r="M53" s="15">
        <v>0</v>
      </c>
      <c r="N53" s="14"/>
      <c r="O53" s="15">
        <v>0</v>
      </c>
      <c r="P53" s="15">
        <v>0</v>
      </c>
      <c r="Q53" s="15">
        <v>0</v>
      </c>
      <c r="R53" s="14"/>
    </row>
    <row r="54" spans="1:18">
      <c r="A54" s="45"/>
      <c r="B54" s="41" t="s">
        <v>62</v>
      </c>
      <c r="C54" s="6">
        <v>0</v>
      </c>
      <c r="D54" s="15">
        <v>0</v>
      </c>
      <c r="E54" s="15">
        <v>0</v>
      </c>
      <c r="F54" s="15">
        <v>0</v>
      </c>
      <c r="G54" s="15">
        <v>0</v>
      </c>
      <c r="H54" s="16">
        <v>0</v>
      </c>
      <c r="I54" s="17">
        <v>0</v>
      </c>
      <c r="J54" s="17">
        <v>0</v>
      </c>
      <c r="K54" s="13"/>
      <c r="L54" s="15">
        <v>0</v>
      </c>
      <c r="M54" s="15">
        <v>0</v>
      </c>
      <c r="N54" s="14"/>
      <c r="O54" s="15">
        <v>0</v>
      </c>
      <c r="P54" s="15">
        <v>0</v>
      </c>
      <c r="Q54" s="15">
        <v>0</v>
      </c>
      <c r="R54" s="14"/>
    </row>
    <row r="55" spans="1:18">
      <c r="A55" s="45"/>
      <c r="B55" s="41" t="s">
        <v>63</v>
      </c>
      <c r="C55" s="6">
        <v>1</v>
      </c>
      <c r="D55" s="15">
        <v>0</v>
      </c>
      <c r="E55" s="15">
        <v>0</v>
      </c>
      <c r="F55" s="15">
        <v>0</v>
      </c>
      <c r="G55" s="15">
        <v>0</v>
      </c>
      <c r="H55" s="16">
        <v>1</v>
      </c>
      <c r="I55" s="17">
        <v>0</v>
      </c>
      <c r="J55" s="17">
        <v>0</v>
      </c>
      <c r="K55" s="13"/>
      <c r="L55" s="15">
        <v>1</v>
      </c>
      <c r="M55" s="15">
        <v>0</v>
      </c>
      <c r="N55" s="14"/>
      <c r="O55" s="15">
        <v>0</v>
      </c>
      <c r="P55" s="15">
        <v>1</v>
      </c>
      <c r="Q55" s="15">
        <v>0</v>
      </c>
      <c r="R55" s="14"/>
    </row>
    <row r="56" spans="1:18">
      <c r="A56" s="45"/>
      <c r="B56" s="44" t="s">
        <v>64</v>
      </c>
      <c r="C56" s="6">
        <v>1</v>
      </c>
      <c r="D56" s="15">
        <v>0</v>
      </c>
      <c r="E56" s="15">
        <v>0</v>
      </c>
      <c r="F56" s="15">
        <v>0</v>
      </c>
      <c r="G56" s="15">
        <v>0</v>
      </c>
      <c r="H56" s="16">
        <v>1</v>
      </c>
      <c r="I56" s="17">
        <v>0</v>
      </c>
      <c r="J56" s="17">
        <v>0</v>
      </c>
      <c r="K56" s="13"/>
      <c r="L56" s="15">
        <v>1</v>
      </c>
      <c r="M56" s="15">
        <v>0</v>
      </c>
      <c r="N56" s="14"/>
      <c r="O56" s="15">
        <v>0</v>
      </c>
      <c r="P56" s="15">
        <v>1</v>
      </c>
      <c r="Q56" s="15">
        <v>0</v>
      </c>
      <c r="R56" s="14"/>
    </row>
    <row r="57" spans="1:18">
      <c r="A57" s="45"/>
      <c r="B57" s="44" t="s">
        <v>65</v>
      </c>
      <c r="C57" s="6">
        <v>1</v>
      </c>
      <c r="D57" s="15">
        <v>0</v>
      </c>
      <c r="E57" s="15">
        <v>0</v>
      </c>
      <c r="F57" s="15">
        <v>0</v>
      </c>
      <c r="G57" s="15">
        <v>0</v>
      </c>
      <c r="H57" s="16">
        <v>1</v>
      </c>
      <c r="I57" s="17">
        <v>0</v>
      </c>
      <c r="J57" s="17">
        <v>0</v>
      </c>
      <c r="K57" s="13"/>
      <c r="L57" s="15">
        <v>1</v>
      </c>
      <c r="M57" s="15">
        <v>0</v>
      </c>
      <c r="N57" s="14"/>
      <c r="O57" s="15">
        <v>0</v>
      </c>
      <c r="P57" s="15">
        <v>1</v>
      </c>
      <c r="Q57" s="15">
        <v>0</v>
      </c>
      <c r="R57" s="14"/>
    </row>
    <row r="58" spans="1:18">
      <c r="A58" s="45"/>
      <c r="B58" s="44" t="s">
        <v>66</v>
      </c>
      <c r="C58" s="6">
        <v>1</v>
      </c>
      <c r="D58" s="15">
        <v>0</v>
      </c>
      <c r="E58" s="15">
        <v>0</v>
      </c>
      <c r="F58" s="15">
        <v>0</v>
      </c>
      <c r="G58" s="15">
        <v>0</v>
      </c>
      <c r="H58" s="16">
        <v>1</v>
      </c>
      <c r="I58" s="17">
        <v>0</v>
      </c>
      <c r="J58" s="17">
        <v>0</v>
      </c>
      <c r="K58" s="13"/>
      <c r="L58" s="15">
        <v>1</v>
      </c>
      <c r="M58" s="15">
        <v>0</v>
      </c>
      <c r="N58" s="14"/>
      <c r="O58" s="15">
        <v>1</v>
      </c>
      <c r="P58" s="15">
        <v>0</v>
      </c>
      <c r="Q58" s="15">
        <v>0</v>
      </c>
      <c r="R58" s="14"/>
    </row>
    <row r="59" spans="1:18">
      <c r="A59" s="45"/>
      <c r="B59" s="44" t="s">
        <v>67</v>
      </c>
      <c r="C59" s="6">
        <v>1</v>
      </c>
      <c r="D59" s="15">
        <v>0</v>
      </c>
      <c r="E59" s="15">
        <v>0</v>
      </c>
      <c r="F59" s="15">
        <v>0</v>
      </c>
      <c r="G59" s="15">
        <v>0</v>
      </c>
      <c r="H59" s="16">
        <v>1</v>
      </c>
      <c r="I59" s="17">
        <v>0</v>
      </c>
      <c r="J59" s="17">
        <v>0</v>
      </c>
      <c r="K59" s="13"/>
      <c r="L59" s="15">
        <v>1</v>
      </c>
      <c r="M59" s="15">
        <v>0</v>
      </c>
      <c r="N59" s="14"/>
      <c r="O59" s="15">
        <v>0</v>
      </c>
      <c r="P59" s="15">
        <v>1</v>
      </c>
      <c r="Q59" s="15">
        <v>0</v>
      </c>
      <c r="R59" s="14"/>
    </row>
    <row r="60" spans="1:18">
      <c r="A60" s="45"/>
      <c r="B60" s="44" t="s">
        <v>68</v>
      </c>
      <c r="C60" s="6">
        <v>3</v>
      </c>
      <c r="D60" s="15">
        <v>0</v>
      </c>
      <c r="E60" s="15">
        <v>0</v>
      </c>
      <c r="F60" s="15">
        <v>0</v>
      </c>
      <c r="G60" s="15">
        <v>0</v>
      </c>
      <c r="H60" s="16">
        <v>3</v>
      </c>
      <c r="I60" s="17">
        <v>0</v>
      </c>
      <c r="J60" s="17">
        <v>0</v>
      </c>
      <c r="K60" s="13"/>
      <c r="L60" s="15">
        <v>3</v>
      </c>
      <c r="M60" s="15">
        <v>0</v>
      </c>
      <c r="N60" s="14"/>
      <c r="O60" s="15">
        <v>0</v>
      </c>
      <c r="P60" s="15">
        <v>3</v>
      </c>
      <c r="Q60" s="15">
        <v>0</v>
      </c>
      <c r="R60" s="14"/>
    </row>
    <row r="61" spans="1:18">
      <c r="A61" s="45"/>
      <c r="B61" s="44" t="s">
        <v>69</v>
      </c>
      <c r="C61" s="6">
        <v>2</v>
      </c>
      <c r="D61" s="15">
        <v>0</v>
      </c>
      <c r="E61" s="15">
        <v>0</v>
      </c>
      <c r="F61" s="15">
        <v>0</v>
      </c>
      <c r="G61" s="15">
        <v>0</v>
      </c>
      <c r="H61" s="16">
        <v>2</v>
      </c>
      <c r="I61" s="17">
        <v>0</v>
      </c>
      <c r="J61" s="17">
        <v>0</v>
      </c>
      <c r="K61" s="13"/>
      <c r="L61" s="15">
        <v>2</v>
      </c>
      <c r="M61" s="15">
        <v>0</v>
      </c>
      <c r="N61" s="14"/>
      <c r="O61" s="15">
        <v>0</v>
      </c>
      <c r="P61" s="15">
        <v>2</v>
      </c>
      <c r="Q61" s="15">
        <v>0</v>
      </c>
      <c r="R61" s="14"/>
    </row>
    <row r="62" spans="1:18">
      <c r="A62" s="45"/>
      <c r="B62" s="41" t="s">
        <v>70</v>
      </c>
      <c r="C62" s="6">
        <v>25</v>
      </c>
      <c r="D62" s="15">
        <v>0</v>
      </c>
      <c r="E62" s="15">
        <v>0</v>
      </c>
      <c r="F62" s="15">
        <v>0</v>
      </c>
      <c r="G62" s="15">
        <v>0</v>
      </c>
      <c r="H62" s="16">
        <v>25</v>
      </c>
      <c r="I62" s="17">
        <v>0</v>
      </c>
      <c r="J62" s="17">
        <v>0</v>
      </c>
      <c r="K62" s="13"/>
      <c r="L62" s="15">
        <v>25</v>
      </c>
      <c r="M62" s="15">
        <v>0</v>
      </c>
      <c r="N62" s="14"/>
      <c r="O62" s="15">
        <v>25</v>
      </c>
      <c r="P62" s="15">
        <v>0</v>
      </c>
      <c r="Q62" s="15">
        <v>0</v>
      </c>
      <c r="R62" s="14"/>
    </row>
    <row r="63" spans="1:18">
      <c r="A63" s="45"/>
      <c r="B63" s="41" t="s">
        <v>71</v>
      </c>
      <c r="C63" s="6">
        <v>4</v>
      </c>
      <c r="D63" s="15">
        <v>0</v>
      </c>
      <c r="E63" s="15">
        <v>0</v>
      </c>
      <c r="F63" s="15">
        <v>0</v>
      </c>
      <c r="G63" s="15">
        <v>0</v>
      </c>
      <c r="H63" s="16">
        <v>4</v>
      </c>
      <c r="I63" s="17">
        <v>0</v>
      </c>
      <c r="J63" s="17">
        <v>0</v>
      </c>
      <c r="K63" s="13"/>
      <c r="L63" s="15">
        <v>4</v>
      </c>
      <c r="M63" s="15">
        <v>0</v>
      </c>
      <c r="N63" s="14"/>
      <c r="O63" s="15">
        <v>0</v>
      </c>
      <c r="P63" s="15">
        <v>4</v>
      </c>
      <c r="Q63" s="15">
        <v>0</v>
      </c>
      <c r="R63" s="14"/>
    </row>
    <row r="64" spans="1:18">
      <c r="A64" s="45"/>
      <c r="B64" s="41" t="s">
        <v>72</v>
      </c>
      <c r="C64" s="6">
        <v>5</v>
      </c>
      <c r="D64" s="15">
        <v>0</v>
      </c>
      <c r="E64" s="15">
        <v>0</v>
      </c>
      <c r="F64" s="15">
        <v>5</v>
      </c>
      <c r="G64" s="15">
        <v>0</v>
      </c>
      <c r="H64" s="16">
        <v>0</v>
      </c>
      <c r="I64" s="17">
        <v>0</v>
      </c>
      <c r="J64" s="17">
        <v>0</v>
      </c>
      <c r="K64" s="13"/>
      <c r="L64" s="15">
        <v>5</v>
      </c>
      <c r="M64" s="15">
        <v>0</v>
      </c>
      <c r="N64" s="14"/>
      <c r="O64" s="15">
        <v>5</v>
      </c>
      <c r="P64" s="15">
        <v>0</v>
      </c>
      <c r="Q64" s="15">
        <v>0</v>
      </c>
      <c r="R64" s="14"/>
    </row>
    <row r="65" spans="1:18">
      <c r="A65" s="45"/>
      <c r="B65" s="41" t="s">
        <v>73</v>
      </c>
      <c r="C65" s="6">
        <v>1</v>
      </c>
      <c r="D65" s="15">
        <v>0</v>
      </c>
      <c r="E65" s="15">
        <v>0</v>
      </c>
      <c r="F65" s="15">
        <v>0</v>
      </c>
      <c r="G65" s="15">
        <v>0</v>
      </c>
      <c r="H65" s="16">
        <v>1</v>
      </c>
      <c r="I65" s="17">
        <v>0</v>
      </c>
      <c r="J65" s="17">
        <v>0</v>
      </c>
      <c r="K65" s="13"/>
      <c r="L65" s="15">
        <v>1</v>
      </c>
      <c r="M65" s="15">
        <v>0</v>
      </c>
      <c r="N65" s="14"/>
      <c r="O65" s="15">
        <v>0</v>
      </c>
      <c r="P65" s="15">
        <v>1</v>
      </c>
      <c r="Q65" s="15">
        <v>0</v>
      </c>
      <c r="R65" s="14"/>
    </row>
    <row r="66" spans="1:18">
      <c r="A66" s="19"/>
      <c r="B66" s="43"/>
      <c r="C66" s="12"/>
      <c r="D66" s="12"/>
      <c r="E66" s="12"/>
      <c r="F66" s="12"/>
      <c r="G66" s="12"/>
      <c r="H66" s="12"/>
      <c r="I66" s="12"/>
      <c r="J66" s="12"/>
      <c r="K66" s="13"/>
      <c r="L66" s="12"/>
      <c r="M66" s="12"/>
      <c r="N66" s="14"/>
      <c r="O66" s="12"/>
      <c r="P66" s="12"/>
      <c r="Q66" s="12"/>
      <c r="R66" s="14"/>
    </row>
    <row r="67" spans="1:18">
      <c r="A67" s="19"/>
      <c r="B67" s="39" t="s">
        <v>74</v>
      </c>
      <c r="C67" s="1">
        <v>662</v>
      </c>
      <c r="D67" s="1">
        <v>0</v>
      </c>
      <c r="E67" s="1">
        <v>0</v>
      </c>
      <c r="F67" s="1">
        <v>125</v>
      </c>
      <c r="G67" s="1">
        <v>0</v>
      </c>
      <c r="H67" s="2">
        <v>531</v>
      </c>
      <c r="I67" s="3">
        <v>6</v>
      </c>
      <c r="J67" s="3" t="s">
        <v>0</v>
      </c>
      <c r="K67" s="4"/>
      <c r="L67" s="1">
        <v>662</v>
      </c>
      <c r="M67" s="1">
        <v>0</v>
      </c>
      <c r="N67" s="5"/>
      <c r="O67" s="1">
        <v>18</v>
      </c>
      <c r="P67" s="1">
        <v>644</v>
      </c>
      <c r="Q67" s="1">
        <v>0</v>
      </c>
      <c r="R67" s="5"/>
    </row>
    <row r="68" spans="1:18">
      <c r="A68" s="45"/>
      <c r="B68" s="41" t="s">
        <v>75</v>
      </c>
      <c r="C68" s="6">
        <v>0</v>
      </c>
      <c r="D68" s="15">
        <v>0</v>
      </c>
      <c r="E68" s="15">
        <v>0</v>
      </c>
      <c r="F68" s="15">
        <v>0</v>
      </c>
      <c r="G68" s="15">
        <v>0</v>
      </c>
      <c r="H68" s="16">
        <v>0</v>
      </c>
      <c r="I68" s="17">
        <v>0</v>
      </c>
      <c r="J68" s="17" t="s">
        <v>0</v>
      </c>
      <c r="K68" s="13"/>
      <c r="L68" s="15">
        <v>0</v>
      </c>
      <c r="M68" s="15">
        <v>0</v>
      </c>
      <c r="N68" s="14"/>
      <c r="O68" s="15">
        <v>0</v>
      </c>
      <c r="P68" s="15">
        <v>0</v>
      </c>
      <c r="Q68" s="15">
        <v>0</v>
      </c>
      <c r="R68" s="14"/>
    </row>
    <row r="69" spans="1:18">
      <c r="A69" s="45"/>
      <c r="B69" s="41" t="s">
        <v>76</v>
      </c>
      <c r="C69" s="6">
        <v>0</v>
      </c>
      <c r="D69" s="15">
        <v>0</v>
      </c>
      <c r="E69" s="15">
        <v>0</v>
      </c>
      <c r="F69" s="15">
        <v>0</v>
      </c>
      <c r="G69" s="15">
        <v>0</v>
      </c>
      <c r="H69" s="16">
        <v>0</v>
      </c>
      <c r="I69" s="17">
        <v>0</v>
      </c>
      <c r="J69" s="17" t="s">
        <v>0</v>
      </c>
      <c r="K69" s="13"/>
      <c r="L69" s="15">
        <v>0</v>
      </c>
      <c r="M69" s="15">
        <v>0</v>
      </c>
      <c r="N69" s="14"/>
      <c r="O69" s="15">
        <v>0</v>
      </c>
      <c r="P69" s="15">
        <v>0</v>
      </c>
      <c r="Q69" s="15">
        <v>0</v>
      </c>
      <c r="R69" s="14"/>
    </row>
    <row r="70" spans="1:18">
      <c r="A70" s="45"/>
      <c r="B70" s="41" t="s">
        <v>77</v>
      </c>
      <c r="C70" s="6">
        <v>0</v>
      </c>
      <c r="D70" s="15">
        <v>0</v>
      </c>
      <c r="E70" s="15">
        <v>0</v>
      </c>
      <c r="F70" s="15">
        <v>0</v>
      </c>
      <c r="G70" s="15">
        <v>0</v>
      </c>
      <c r="H70" s="16">
        <v>0</v>
      </c>
      <c r="I70" s="17">
        <v>0</v>
      </c>
      <c r="J70" s="17" t="s">
        <v>0</v>
      </c>
      <c r="K70" s="13"/>
      <c r="L70" s="15">
        <v>0</v>
      </c>
      <c r="M70" s="15">
        <v>0</v>
      </c>
      <c r="N70" s="14"/>
      <c r="O70" s="15">
        <v>0</v>
      </c>
      <c r="P70" s="15">
        <v>0</v>
      </c>
      <c r="Q70" s="15">
        <v>0</v>
      </c>
      <c r="R70" s="14"/>
    </row>
    <row r="71" spans="1:18">
      <c r="A71" s="45"/>
      <c r="B71" s="41" t="s">
        <v>78</v>
      </c>
      <c r="C71" s="6">
        <v>0</v>
      </c>
      <c r="D71" s="15">
        <v>0</v>
      </c>
      <c r="E71" s="15">
        <v>0</v>
      </c>
      <c r="F71" s="15">
        <v>0</v>
      </c>
      <c r="G71" s="15">
        <v>0</v>
      </c>
      <c r="H71" s="16">
        <v>0</v>
      </c>
      <c r="I71" s="17">
        <v>0</v>
      </c>
      <c r="J71" s="17" t="s">
        <v>0</v>
      </c>
      <c r="K71" s="13"/>
      <c r="L71" s="15">
        <v>0</v>
      </c>
      <c r="M71" s="15">
        <v>0</v>
      </c>
      <c r="N71" s="14"/>
      <c r="O71" s="15">
        <v>0</v>
      </c>
      <c r="P71" s="15">
        <v>0</v>
      </c>
      <c r="Q71" s="15">
        <v>0</v>
      </c>
      <c r="R71" s="14"/>
    </row>
    <row r="72" spans="1:18">
      <c r="A72" s="45"/>
      <c r="B72" s="41" t="s">
        <v>299</v>
      </c>
      <c r="C72" s="6">
        <v>1</v>
      </c>
      <c r="D72" s="15">
        <v>0</v>
      </c>
      <c r="E72" s="15">
        <v>0</v>
      </c>
      <c r="F72" s="15">
        <v>0</v>
      </c>
      <c r="G72" s="15">
        <v>0</v>
      </c>
      <c r="H72" s="16">
        <v>1</v>
      </c>
      <c r="I72" s="17">
        <v>0</v>
      </c>
      <c r="J72" s="17" t="s">
        <v>0</v>
      </c>
      <c r="K72" s="13"/>
      <c r="L72" s="15">
        <v>1</v>
      </c>
      <c r="M72" s="15">
        <v>0</v>
      </c>
      <c r="N72" s="14"/>
      <c r="O72" s="15">
        <v>0</v>
      </c>
      <c r="P72" s="15">
        <v>1</v>
      </c>
      <c r="Q72" s="15">
        <v>0</v>
      </c>
      <c r="R72" s="14"/>
    </row>
    <row r="73" spans="1:18">
      <c r="A73" s="45"/>
      <c r="B73" s="41" t="s">
        <v>79</v>
      </c>
      <c r="C73" s="6">
        <v>13</v>
      </c>
      <c r="D73" s="15">
        <v>0</v>
      </c>
      <c r="E73" s="15">
        <v>0</v>
      </c>
      <c r="F73" s="15">
        <v>3</v>
      </c>
      <c r="G73" s="15">
        <v>0</v>
      </c>
      <c r="H73" s="16">
        <v>10</v>
      </c>
      <c r="I73" s="17">
        <v>0</v>
      </c>
      <c r="J73" s="17" t="s">
        <v>0</v>
      </c>
      <c r="K73" s="13"/>
      <c r="L73" s="15">
        <v>13</v>
      </c>
      <c r="M73" s="15">
        <v>0</v>
      </c>
      <c r="N73" s="14"/>
      <c r="O73" s="15">
        <v>0</v>
      </c>
      <c r="P73" s="15">
        <v>13</v>
      </c>
      <c r="Q73" s="15">
        <v>0</v>
      </c>
      <c r="R73" s="14"/>
    </row>
    <row r="74" spans="1:18">
      <c r="A74" s="45"/>
      <c r="B74" s="41" t="s">
        <v>80</v>
      </c>
      <c r="C74" s="6">
        <v>4</v>
      </c>
      <c r="D74" s="15">
        <v>0</v>
      </c>
      <c r="E74" s="15">
        <v>0</v>
      </c>
      <c r="F74" s="15">
        <v>4</v>
      </c>
      <c r="G74" s="15">
        <v>0</v>
      </c>
      <c r="H74" s="16">
        <v>0</v>
      </c>
      <c r="I74" s="17">
        <v>0</v>
      </c>
      <c r="J74" s="17" t="s">
        <v>0</v>
      </c>
      <c r="K74" s="13"/>
      <c r="L74" s="15">
        <v>4</v>
      </c>
      <c r="M74" s="15">
        <v>0</v>
      </c>
      <c r="N74" s="14"/>
      <c r="O74" s="15">
        <v>0</v>
      </c>
      <c r="P74" s="15">
        <v>4</v>
      </c>
      <c r="Q74" s="15">
        <v>0</v>
      </c>
      <c r="R74" s="14"/>
    </row>
    <row r="75" spans="1:18">
      <c r="A75" s="45"/>
      <c r="B75" s="41" t="s">
        <v>81</v>
      </c>
      <c r="C75" s="6">
        <v>0</v>
      </c>
      <c r="D75" s="15">
        <v>0</v>
      </c>
      <c r="E75" s="15">
        <v>0</v>
      </c>
      <c r="F75" s="15">
        <v>0</v>
      </c>
      <c r="G75" s="15">
        <v>0</v>
      </c>
      <c r="H75" s="16">
        <v>0</v>
      </c>
      <c r="I75" s="17">
        <v>0</v>
      </c>
      <c r="J75" s="17" t="s">
        <v>0</v>
      </c>
      <c r="K75" s="13"/>
      <c r="L75" s="15">
        <v>0</v>
      </c>
      <c r="M75" s="15">
        <v>0</v>
      </c>
      <c r="N75" s="14"/>
      <c r="O75" s="15">
        <v>0</v>
      </c>
      <c r="P75" s="15">
        <v>0</v>
      </c>
      <c r="Q75" s="15">
        <v>0</v>
      </c>
      <c r="R75" s="14"/>
    </row>
    <row r="76" spans="1:18">
      <c r="A76" s="45"/>
      <c r="B76" s="41" t="s">
        <v>82</v>
      </c>
      <c r="C76" s="6">
        <v>0</v>
      </c>
      <c r="D76" s="15">
        <v>0</v>
      </c>
      <c r="E76" s="15">
        <v>0</v>
      </c>
      <c r="F76" s="15">
        <v>0</v>
      </c>
      <c r="G76" s="15">
        <v>0</v>
      </c>
      <c r="H76" s="16">
        <v>0</v>
      </c>
      <c r="I76" s="17">
        <v>0</v>
      </c>
      <c r="J76" s="17" t="s">
        <v>0</v>
      </c>
      <c r="K76" s="13"/>
      <c r="L76" s="15">
        <v>0</v>
      </c>
      <c r="M76" s="15">
        <v>0</v>
      </c>
      <c r="N76" s="14"/>
      <c r="O76" s="15">
        <v>0</v>
      </c>
      <c r="P76" s="15">
        <v>0</v>
      </c>
      <c r="Q76" s="15">
        <v>0</v>
      </c>
      <c r="R76" s="14"/>
    </row>
    <row r="77" spans="1:18">
      <c r="A77" s="45"/>
      <c r="B77" s="41" t="s">
        <v>83</v>
      </c>
      <c r="C77" s="6">
        <v>0</v>
      </c>
      <c r="D77" s="15">
        <v>0</v>
      </c>
      <c r="E77" s="15">
        <v>0</v>
      </c>
      <c r="F77" s="15">
        <v>0</v>
      </c>
      <c r="G77" s="15">
        <v>0</v>
      </c>
      <c r="H77" s="16">
        <v>0</v>
      </c>
      <c r="I77" s="17">
        <v>0</v>
      </c>
      <c r="J77" s="17" t="s">
        <v>0</v>
      </c>
      <c r="K77" s="13"/>
      <c r="L77" s="15">
        <v>0</v>
      </c>
      <c r="M77" s="15">
        <v>0</v>
      </c>
      <c r="N77" s="14"/>
      <c r="O77" s="15">
        <v>0</v>
      </c>
      <c r="P77" s="15">
        <v>0</v>
      </c>
      <c r="Q77" s="15">
        <v>0</v>
      </c>
      <c r="R77" s="14"/>
    </row>
    <row r="78" spans="1:18">
      <c r="A78" s="45"/>
      <c r="B78" s="41" t="s">
        <v>84</v>
      </c>
      <c r="C78" s="6">
        <v>39</v>
      </c>
      <c r="D78" s="15">
        <v>0</v>
      </c>
      <c r="E78" s="15">
        <v>0</v>
      </c>
      <c r="F78" s="15">
        <v>9</v>
      </c>
      <c r="G78" s="15">
        <v>0</v>
      </c>
      <c r="H78" s="16">
        <v>30</v>
      </c>
      <c r="I78" s="17">
        <v>0</v>
      </c>
      <c r="J78" s="17" t="s">
        <v>0</v>
      </c>
      <c r="K78" s="13"/>
      <c r="L78" s="15">
        <v>39</v>
      </c>
      <c r="M78" s="15">
        <v>0</v>
      </c>
      <c r="N78" s="14"/>
      <c r="O78" s="15">
        <v>1</v>
      </c>
      <c r="P78" s="15">
        <v>38</v>
      </c>
      <c r="Q78" s="15">
        <v>0</v>
      </c>
      <c r="R78" s="14"/>
    </row>
    <row r="79" spans="1:18">
      <c r="A79" s="45"/>
      <c r="B79" s="41" t="s">
        <v>85</v>
      </c>
      <c r="C79" s="6">
        <v>0</v>
      </c>
      <c r="D79" s="15">
        <v>0</v>
      </c>
      <c r="E79" s="15">
        <v>0</v>
      </c>
      <c r="F79" s="15">
        <v>0</v>
      </c>
      <c r="G79" s="15">
        <v>0</v>
      </c>
      <c r="H79" s="16">
        <v>0</v>
      </c>
      <c r="I79" s="17">
        <v>0</v>
      </c>
      <c r="J79" s="17" t="s">
        <v>0</v>
      </c>
      <c r="K79" s="13"/>
      <c r="L79" s="15">
        <v>0</v>
      </c>
      <c r="M79" s="15">
        <v>0</v>
      </c>
      <c r="N79" s="14"/>
      <c r="O79" s="15">
        <v>0</v>
      </c>
      <c r="P79" s="15">
        <v>0</v>
      </c>
      <c r="Q79" s="15">
        <v>0</v>
      </c>
      <c r="R79" s="14"/>
    </row>
    <row r="80" spans="1:18">
      <c r="A80" s="45"/>
      <c r="B80" s="41" t="s">
        <v>86</v>
      </c>
      <c r="C80" s="6">
        <v>2</v>
      </c>
      <c r="D80" s="15">
        <v>0</v>
      </c>
      <c r="E80" s="15">
        <v>0</v>
      </c>
      <c r="F80" s="15">
        <v>0</v>
      </c>
      <c r="G80" s="15">
        <v>0</v>
      </c>
      <c r="H80" s="16">
        <v>2</v>
      </c>
      <c r="I80" s="17">
        <v>0</v>
      </c>
      <c r="J80" s="17" t="s">
        <v>0</v>
      </c>
      <c r="K80" s="13"/>
      <c r="L80" s="15">
        <v>2</v>
      </c>
      <c r="M80" s="15">
        <v>0</v>
      </c>
      <c r="N80" s="14"/>
      <c r="O80" s="15">
        <v>0</v>
      </c>
      <c r="P80" s="15">
        <v>2</v>
      </c>
      <c r="Q80" s="15">
        <v>0</v>
      </c>
      <c r="R80" s="14"/>
    </row>
    <row r="81" spans="1:18">
      <c r="A81" s="45"/>
      <c r="B81" s="41" t="s">
        <v>87</v>
      </c>
      <c r="C81" s="6">
        <v>2</v>
      </c>
      <c r="D81" s="15">
        <v>0</v>
      </c>
      <c r="E81" s="15">
        <v>0</v>
      </c>
      <c r="F81" s="15">
        <v>0</v>
      </c>
      <c r="G81" s="15">
        <v>0</v>
      </c>
      <c r="H81" s="16">
        <v>2</v>
      </c>
      <c r="I81" s="17">
        <v>0</v>
      </c>
      <c r="J81" s="3" t="s">
        <v>0</v>
      </c>
      <c r="K81" s="13"/>
      <c r="L81" s="15">
        <v>2</v>
      </c>
      <c r="M81" s="15">
        <v>0</v>
      </c>
      <c r="N81" s="14"/>
      <c r="O81" s="15">
        <v>0</v>
      </c>
      <c r="P81" s="15">
        <v>2</v>
      </c>
      <c r="Q81" s="15">
        <v>0</v>
      </c>
      <c r="R81" s="14"/>
    </row>
    <row r="82" spans="1:18">
      <c r="A82" s="45"/>
      <c r="B82" s="41" t="s">
        <v>88</v>
      </c>
      <c r="C82" s="6">
        <v>10</v>
      </c>
      <c r="D82" s="15">
        <v>0</v>
      </c>
      <c r="E82" s="15">
        <v>0</v>
      </c>
      <c r="F82" s="15">
        <v>0</v>
      </c>
      <c r="G82" s="15">
        <v>0</v>
      </c>
      <c r="H82" s="16">
        <v>10</v>
      </c>
      <c r="I82" s="17">
        <v>0</v>
      </c>
      <c r="J82" s="3" t="s">
        <v>0</v>
      </c>
      <c r="K82" s="13"/>
      <c r="L82" s="15">
        <v>10</v>
      </c>
      <c r="M82" s="15">
        <v>0</v>
      </c>
      <c r="N82" s="14"/>
      <c r="O82" s="15">
        <v>0</v>
      </c>
      <c r="P82" s="15">
        <v>10</v>
      </c>
      <c r="Q82" s="15">
        <v>0</v>
      </c>
      <c r="R82" s="14"/>
    </row>
    <row r="83" spans="1:18">
      <c r="A83" s="45"/>
      <c r="B83" s="41" t="s">
        <v>89</v>
      </c>
      <c r="C83" s="6">
        <v>37</v>
      </c>
      <c r="D83" s="15">
        <v>0</v>
      </c>
      <c r="E83" s="15">
        <v>0</v>
      </c>
      <c r="F83" s="15">
        <v>4</v>
      </c>
      <c r="G83" s="15">
        <v>0</v>
      </c>
      <c r="H83" s="16">
        <v>32</v>
      </c>
      <c r="I83" s="17">
        <v>1</v>
      </c>
      <c r="J83" s="3" t="s">
        <v>0</v>
      </c>
      <c r="K83" s="13"/>
      <c r="L83" s="15">
        <v>37</v>
      </c>
      <c r="M83" s="15">
        <v>0</v>
      </c>
      <c r="N83" s="14"/>
      <c r="O83" s="15">
        <v>1</v>
      </c>
      <c r="P83" s="15">
        <v>36</v>
      </c>
      <c r="Q83" s="15">
        <v>0</v>
      </c>
      <c r="R83" s="14"/>
    </row>
    <row r="84" spans="1:18">
      <c r="A84" s="45"/>
      <c r="B84" s="41" t="s">
        <v>90</v>
      </c>
      <c r="C84" s="6">
        <v>0</v>
      </c>
      <c r="D84" s="15">
        <v>0</v>
      </c>
      <c r="E84" s="15">
        <v>0</v>
      </c>
      <c r="F84" s="15">
        <v>0</v>
      </c>
      <c r="G84" s="15">
        <v>0</v>
      </c>
      <c r="H84" s="16">
        <v>0</v>
      </c>
      <c r="I84" s="17">
        <v>0</v>
      </c>
      <c r="J84" s="3" t="s">
        <v>0</v>
      </c>
      <c r="K84" s="13"/>
      <c r="L84" s="15">
        <v>0</v>
      </c>
      <c r="M84" s="15">
        <v>0</v>
      </c>
      <c r="N84" s="14"/>
      <c r="O84" s="15">
        <v>0</v>
      </c>
      <c r="P84" s="15">
        <v>0</v>
      </c>
      <c r="Q84" s="15">
        <v>0</v>
      </c>
      <c r="R84" s="14"/>
    </row>
    <row r="85" spans="1:18">
      <c r="A85" s="45"/>
      <c r="B85" s="41" t="s">
        <v>91</v>
      </c>
      <c r="C85" s="6">
        <v>0</v>
      </c>
      <c r="D85" s="15">
        <v>0</v>
      </c>
      <c r="E85" s="15">
        <v>0</v>
      </c>
      <c r="F85" s="15">
        <v>0</v>
      </c>
      <c r="G85" s="15">
        <v>0</v>
      </c>
      <c r="H85" s="16">
        <v>0</v>
      </c>
      <c r="I85" s="17">
        <v>0</v>
      </c>
      <c r="J85" s="3" t="s">
        <v>0</v>
      </c>
      <c r="K85" s="13"/>
      <c r="L85" s="15">
        <v>0</v>
      </c>
      <c r="M85" s="15">
        <v>0</v>
      </c>
      <c r="N85" s="14"/>
      <c r="O85" s="15">
        <v>0</v>
      </c>
      <c r="P85" s="15">
        <v>0</v>
      </c>
      <c r="Q85" s="15">
        <v>0</v>
      </c>
      <c r="R85" s="14"/>
    </row>
    <row r="86" spans="1:18">
      <c r="A86" s="45"/>
      <c r="B86" s="41" t="s">
        <v>92</v>
      </c>
      <c r="C86" s="6">
        <v>0</v>
      </c>
      <c r="D86" s="15">
        <v>0</v>
      </c>
      <c r="E86" s="15">
        <v>0</v>
      </c>
      <c r="F86" s="15">
        <v>0</v>
      </c>
      <c r="G86" s="15">
        <v>0</v>
      </c>
      <c r="H86" s="16">
        <v>0</v>
      </c>
      <c r="I86" s="17">
        <v>0</v>
      </c>
      <c r="J86" s="3" t="s">
        <v>0</v>
      </c>
      <c r="K86" s="13"/>
      <c r="L86" s="15">
        <v>0</v>
      </c>
      <c r="M86" s="15">
        <v>0</v>
      </c>
      <c r="N86" s="14"/>
      <c r="O86" s="15">
        <v>0</v>
      </c>
      <c r="P86" s="15">
        <v>0</v>
      </c>
      <c r="Q86" s="15">
        <v>0</v>
      </c>
      <c r="R86" s="14"/>
    </row>
    <row r="87" spans="1:18">
      <c r="A87" s="45"/>
      <c r="B87" s="41" t="s">
        <v>93</v>
      </c>
      <c r="C87" s="6">
        <v>0</v>
      </c>
      <c r="D87" s="15">
        <v>0</v>
      </c>
      <c r="E87" s="15">
        <v>0</v>
      </c>
      <c r="F87" s="15">
        <v>0</v>
      </c>
      <c r="G87" s="15">
        <v>0</v>
      </c>
      <c r="H87" s="16">
        <v>0</v>
      </c>
      <c r="I87" s="17">
        <v>0</v>
      </c>
      <c r="J87" s="3" t="s">
        <v>0</v>
      </c>
      <c r="K87" s="13"/>
      <c r="L87" s="15">
        <v>0</v>
      </c>
      <c r="M87" s="15">
        <v>0</v>
      </c>
      <c r="N87" s="14"/>
      <c r="O87" s="15">
        <v>0</v>
      </c>
      <c r="P87" s="15">
        <v>0</v>
      </c>
      <c r="Q87" s="15">
        <v>0</v>
      </c>
      <c r="R87" s="14"/>
    </row>
    <row r="88" spans="1:18">
      <c r="A88" s="45"/>
      <c r="B88" s="41" t="s">
        <v>94</v>
      </c>
      <c r="C88" s="6">
        <v>0</v>
      </c>
      <c r="D88" s="15">
        <v>0</v>
      </c>
      <c r="E88" s="15">
        <v>0</v>
      </c>
      <c r="F88" s="15">
        <v>0</v>
      </c>
      <c r="G88" s="15">
        <v>0</v>
      </c>
      <c r="H88" s="16">
        <v>0</v>
      </c>
      <c r="I88" s="17">
        <v>0</v>
      </c>
      <c r="J88" s="3" t="s">
        <v>0</v>
      </c>
      <c r="K88" s="13"/>
      <c r="L88" s="15">
        <v>0</v>
      </c>
      <c r="M88" s="15">
        <v>0</v>
      </c>
      <c r="N88" s="14"/>
      <c r="O88" s="15">
        <v>0</v>
      </c>
      <c r="P88" s="15">
        <v>0</v>
      </c>
      <c r="Q88" s="15">
        <v>0</v>
      </c>
      <c r="R88" s="14"/>
    </row>
    <row r="89" spans="1:18">
      <c r="A89" s="45"/>
      <c r="B89" s="41" t="s">
        <v>95</v>
      </c>
      <c r="C89" s="6">
        <v>37</v>
      </c>
      <c r="D89" s="15">
        <v>0</v>
      </c>
      <c r="E89" s="15">
        <v>0</v>
      </c>
      <c r="F89" s="15">
        <v>2</v>
      </c>
      <c r="G89" s="15">
        <v>0</v>
      </c>
      <c r="H89" s="16">
        <v>34</v>
      </c>
      <c r="I89" s="17">
        <v>1</v>
      </c>
      <c r="J89" s="3" t="s">
        <v>0</v>
      </c>
      <c r="K89" s="13"/>
      <c r="L89" s="15">
        <v>37</v>
      </c>
      <c r="M89" s="15">
        <v>0</v>
      </c>
      <c r="N89" s="14"/>
      <c r="O89" s="15">
        <v>0</v>
      </c>
      <c r="P89" s="15">
        <v>37</v>
      </c>
      <c r="Q89" s="15">
        <v>0</v>
      </c>
      <c r="R89" s="14"/>
    </row>
    <row r="90" spans="1:18">
      <c r="A90" s="45"/>
      <c r="B90" s="41" t="s">
        <v>96</v>
      </c>
      <c r="C90" s="6">
        <v>5</v>
      </c>
      <c r="D90" s="15">
        <v>0</v>
      </c>
      <c r="E90" s="15">
        <v>0</v>
      </c>
      <c r="F90" s="15">
        <v>1</v>
      </c>
      <c r="G90" s="15">
        <v>0</v>
      </c>
      <c r="H90" s="16">
        <v>4</v>
      </c>
      <c r="I90" s="17">
        <v>0</v>
      </c>
      <c r="J90" s="3" t="s">
        <v>0</v>
      </c>
      <c r="K90" s="13"/>
      <c r="L90" s="15">
        <v>5</v>
      </c>
      <c r="M90" s="15">
        <v>0</v>
      </c>
      <c r="N90" s="14"/>
      <c r="O90" s="15">
        <v>0</v>
      </c>
      <c r="P90" s="15">
        <v>5</v>
      </c>
      <c r="Q90" s="15">
        <v>0</v>
      </c>
      <c r="R90" s="14"/>
    </row>
    <row r="91" spans="1:18">
      <c r="A91" s="45"/>
      <c r="B91" s="41" t="s">
        <v>97</v>
      </c>
      <c r="C91" s="6">
        <v>0</v>
      </c>
      <c r="D91" s="15">
        <v>0</v>
      </c>
      <c r="E91" s="15">
        <v>0</v>
      </c>
      <c r="F91" s="15">
        <v>0</v>
      </c>
      <c r="G91" s="15">
        <v>0</v>
      </c>
      <c r="H91" s="16">
        <v>0</v>
      </c>
      <c r="I91" s="17">
        <v>0</v>
      </c>
      <c r="J91" s="3" t="s">
        <v>0</v>
      </c>
      <c r="K91" s="13"/>
      <c r="L91" s="15">
        <v>0</v>
      </c>
      <c r="M91" s="15">
        <v>0</v>
      </c>
      <c r="N91" s="14"/>
      <c r="O91" s="15">
        <v>0</v>
      </c>
      <c r="P91" s="15">
        <v>0</v>
      </c>
      <c r="Q91" s="15">
        <v>0</v>
      </c>
      <c r="R91" s="14"/>
    </row>
    <row r="92" spans="1:18">
      <c r="A92" s="45"/>
      <c r="B92" s="41" t="s">
        <v>98</v>
      </c>
      <c r="C92" s="6">
        <v>0</v>
      </c>
      <c r="D92" s="15">
        <v>0</v>
      </c>
      <c r="E92" s="15">
        <v>0</v>
      </c>
      <c r="F92" s="15">
        <v>0</v>
      </c>
      <c r="G92" s="15">
        <v>0</v>
      </c>
      <c r="H92" s="16">
        <v>0</v>
      </c>
      <c r="I92" s="17">
        <v>0</v>
      </c>
      <c r="J92" s="3" t="s">
        <v>0</v>
      </c>
      <c r="K92" s="13"/>
      <c r="L92" s="15">
        <v>0</v>
      </c>
      <c r="M92" s="15">
        <v>0</v>
      </c>
      <c r="N92" s="14"/>
      <c r="O92" s="15">
        <v>0</v>
      </c>
      <c r="P92" s="15">
        <v>0</v>
      </c>
      <c r="Q92" s="15">
        <v>0</v>
      </c>
      <c r="R92" s="14"/>
    </row>
    <row r="93" spans="1:18">
      <c r="A93" s="45"/>
      <c r="B93" s="41" t="s">
        <v>99</v>
      </c>
      <c r="C93" s="6">
        <v>11</v>
      </c>
      <c r="D93" s="15">
        <v>0</v>
      </c>
      <c r="E93" s="15">
        <v>0</v>
      </c>
      <c r="F93" s="15">
        <v>11</v>
      </c>
      <c r="G93" s="15">
        <v>0</v>
      </c>
      <c r="H93" s="16">
        <v>0</v>
      </c>
      <c r="I93" s="17">
        <v>0</v>
      </c>
      <c r="J93" s="3" t="s">
        <v>0</v>
      </c>
      <c r="K93" s="13"/>
      <c r="L93" s="15">
        <v>11</v>
      </c>
      <c r="M93" s="15">
        <v>0</v>
      </c>
      <c r="N93" s="14"/>
      <c r="O93" s="15">
        <v>2</v>
      </c>
      <c r="P93" s="15">
        <v>9</v>
      </c>
      <c r="Q93" s="15">
        <v>0</v>
      </c>
      <c r="R93" s="14"/>
    </row>
    <row r="94" spans="1:18">
      <c r="A94" s="45"/>
      <c r="B94" s="41" t="s">
        <v>100</v>
      </c>
      <c r="C94" s="6">
        <v>8</v>
      </c>
      <c r="D94" s="15">
        <v>0</v>
      </c>
      <c r="E94" s="15">
        <v>0</v>
      </c>
      <c r="F94" s="15">
        <v>2</v>
      </c>
      <c r="G94" s="15">
        <v>0</v>
      </c>
      <c r="H94" s="16">
        <v>6</v>
      </c>
      <c r="I94" s="17">
        <v>0</v>
      </c>
      <c r="J94" s="3" t="s">
        <v>0</v>
      </c>
      <c r="K94" s="13"/>
      <c r="L94" s="15">
        <v>8</v>
      </c>
      <c r="M94" s="15">
        <v>0</v>
      </c>
      <c r="N94" s="14"/>
      <c r="O94" s="15">
        <v>0</v>
      </c>
      <c r="P94" s="15">
        <v>8</v>
      </c>
      <c r="Q94" s="15">
        <v>0</v>
      </c>
      <c r="R94" s="14"/>
    </row>
    <row r="95" spans="1:18">
      <c r="A95" s="45"/>
      <c r="B95" s="41" t="s">
        <v>101</v>
      </c>
      <c r="C95" s="6">
        <v>42</v>
      </c>
      <c r="D95" s="15">
        <v>0</v>
      </c>
      <c r="E95" s="15">
        <v>0</v>
      </c>
      <c r="F95" s="15">
        <v>0</v>
      </c>
      <c r="G95" s="15">
        <v>0</v>
      </c>
      <c r="H95" s="16">
        <v>42</v>
      </c>
      <c r="I95" s="17">
        <v>0</v>
      </c>
      <c r="J95" s="3" t="s">
        <v>0</v>
      </c>
      <c r="K95" s="13"/>
      <c r="L95" s="15">
        <v>42</v>
      </c>
      <c r="M95" s="15">
        <v>0</v>
      </c>
      <c r="N95" s="14"/>
      <c r="O95" s="15">
        <v>0</v>
      </c>
      <c r="P95" s="15">
        <v>42</v>
      </c>
      <c r="Q95" s="15">
        <v>0</v>
      </c>
      <c r="R95" s="14"/>
    </row>
    <row r="96" spans="1:18">
      <c r="A96" s="45"/>
      <c r="B96" s="41" t="s">
        <v>102</v>
      </c>
      <c r="C96" s="6">
        <v>0</v>
      </c>
      <c r="D96" s="15">
        <v>0</v>
      </c>
      <c r="E96" s="15">
        <v>0</v>
      </c>
      <c r="F96" s="15">
        <v>0</v>
      </c>
      <c r="G96" s="15">
        <v>0</v>
      </c>
      <c r="H96" s="16">
        <v>0</v>
      </c>
      <c r="I96" s="17">
        <v>0</v>
      </c>
      <c r="J96" s="3" t="s">
        <v>0</v>
      </c>
      <c r="K96" s="13"/>
      <c r="L96" s="15">
        <v>0</v>
      </c>
      <c r="M96" s="15">
        <v>0</v>
      </c>
      <c r="N96" s="14"/>
      <c r="O96" s="15">
        <v>0</v>
      </c>
      <c r="P96" s="15">
        <v>0</v>
      </c>
      <c r="Q96" s="15">
        <v>0</v>
      </c>
      <c r="R96" s="14"/>
    </row>
    <row r="97" spans="1:18">
      <c r="A97" s="45"/>
      <c r="B97" s="41" t="s">
        <v>103</v>
      </c>
      <c r="C97" s="6">
        <v>0</v>
      </c>
      <c r="D97" s="15">
        <v>0</v>
      </c>
      <c r="E97" s="15">
        <v>0</v>
      </c>
      <c r="F97" s="15">
        <v>0</v>
      </c>
      <c r="G97" s="15">
        <v>0</v>
      </c>
      <c r="H97" s="16">
        <v>0</v>
      </c>
      <c r="I97" s="17">
        <v>0</v>
      </c>
      <c r="J97" s="3" t="s">
        <v>0</v>
      </c>
      <c r="K97" s="13"/>
      <c r="L97" s="15">
        <v>0</v>
      </c>
      <c r="M97" s="15">
        <v>0</v>
      </c>
      <c r="N97" s="14"/>
      <c r="O97" s="15">
        <v>0</v>
      </c>
      <c r="P97" s="15">
        <v>0</v>
      </c>
      <c r="Q97" s="15">
        <v>0</v>
      </c>
      <c r="R97" s="14"/>
    </row>
    <row r="98" spans="1:18">
      <c r="A98" s="45"/>
      <c r="B98" s="41" t="s">
        <v>104</v>
      </c>
      <c r="C98" s="6">
        <v>0</v>
      </c>
      <c r="D98" s="15">
        <v>0</v>
      </c>
      <c r="E98" s="15">
        <v>0</v>
      </c>
      <c r="F98" s="15">
        <v>0</v>
      </c>
      <c r="G98" s="15">
        <v>0</v>
      </c>
      <c r="H98" s="16">
        <v>0</v>
      </c>
      <c r="I98" s="17">
        <v>0</v>
      </c>
      <c r="J98" s="3" t="s">
        <v>0</v>
      </c>
      <c r="K98" s="13"/>
      <c r="L98" s="15">
        <v>0</v>
      </c>
      <c r="M98" s="15">
        <v>0</v>
      </c>
      <c r="N98" s="14"/>
      <c r="O98" s="15">
        <v>0</v>
      </c>
      <c r="P98" s="15">
        <v>0</v>
      </c>
      <c r="Q98" s="15">
        <v>0</v>
      </c>
      <c r="R98" s="14"/>
    </row>
    <row r="99" spans="1:18">
      <c r="A99" s="45"/>
      <c r="B99" s="41" t="s">
        <v>105</v>
      </c>
      <c r="C99" s="6">
        <v>0</v>
      </c>
      <c r="D99" s="15">
        <v>0</v>
      </c>
      <c r="E99" s="15">
        <v>0</v>
      </c>
      <c r="F99" s="15">
        <v>0</v>
      </c>
      <c r="G99" s="15">
        <v>0</v>
      </c>
      <c r="H99" s="16">
        <v>0</v>
      </c>
      <c r="I99" s="17">
        <v>0</v>
      </c>
      <c r="J99" s="3" t="s">
        <v>0</v>
      </c>
      <c r="K99" s="13"/>
      <c r="L99" s="15">
        <v>0</v>
      </c>
      <c r="M99" s="15">
        <v>0</v>
      </c>
      <c r="N99" s="14"/>
      <c r="O99" s="15">
        <v>0</v>
      </c>
      <c r="P99" s="15">
        <v>0</v>
      </c>
      <c r="Q99" s="15">
        <v>0</v>
      </c>
      <c r="R99" s="14"/>
    </row>
    <row r="100" spans="1:18">
      <c r="A100" s="45"/>
      <c r="B100" s="41" t="s">
        <v>106</v>
      </c>
      <c r="C100" s="6">
        <v>1</v>
      </c>
      <c r="D100" s="15">
        <v>0</v>
      </c>
      <c r="E100" s="15">
        <v>0</v>
      </c>
      <c r="F100" s="15">
        <v>0</v>
      </c>
      <c r="G100" s="15">
        <v>0</v>
      </c>
      <c r="H100" s="16">
        <v>1</v>
      </c>
      <c r="I100" s="17">
        <v>0</v>
      </c>
      <c r="J100" s="3" t="s">
        <v>0</v>
      </c>
      <c r="K100" s="13"/>
      <c r="L100" s="15">
        <v>1</v>
      </c>
      <c r="M100" s="15">
        <v>0</v>
      </c>
      <c r="N100" s="14"/>
      <c r="O100" s="15">
        <v>0</v>
      </c>
      <c r="P100" s="15">
        <v>1</v>
      </c>
      <c r="Q100" s="15">
        <v>0</v>
      </c>
      <c r="R100" s="14"/>
    </row>
    <row r="101" spans="1:18">
      <c r="A101" s="45"/>
      <c r="B101" s="41" t="s">
        <v>107</v>
      </c>
      <c r="C101" s="6">
        <v>4</v>
      </c>
      <c r="D101" s="15">
        <v>0</v>
      </c>
      <c r="E101" s="15">
        <v>0</v>
      </c>
      <c r="F101" s="15">
        <v>4</v>
      </c>
      <c r="G101" s="15">
        <v>0</v>
      </c>
      <c r="H101" s="16">
        <v>0</v>
      </c>
      <c r="I101" s="17">
        <v>0</v>
      </c>
      <c r="J101" s="3" t="s">
        <v>0</v>
      </c>
      <c r="K101" s="13"/>
      <c r="L101" s="15">
        <v>4</v>
      </c>
      <c r="M101" s="15">
        <v>0</v>
      </c>
      <c r="N101" s="14"/>
      <c r="O101" s="15">
        <v>0</v>
      </c>
      <c r="P101" s="15">
        <v>4</v>
      </c>
      <c r="Q101" s="15">
        <v>0</v>
      </c>
      <c r="R101" s="14"/>
    </row>
    <row r="102" spans="1:18">
      <c r="A102" s="45"/>
      <c r="B102" s="41" t="s">
        <v>108</v>
      </c>
      <c r="C102" s="6">
        <v>22</v>
      </c>
      <c r="D102" s="15">
        <v>0</v>
      </c>
      <c r="E102" s="15">
        <v>0</v>
      </c>
      <c r="F102" s="15">
        <v>14</v>
      </c>
      <c r="G102" s="15">
        <v>0</v>
      </c>
      <c r="H102" s="16">
        <v>8</v>
      </c>
      <c r="I102" s="17">
        <v>0</v>
      </c>
      <c r="J102" s="3" t="s">
        <v>0</v>
      </c>
      <c r="K102" s="13"/>
      <c r="L102" s="15">
        <v>22</v>
      </c>
      <c r="M102" s="15">
        <v>0</v>
      </c>
      <c r="N102" s="14"/>
      <c r="O102" s="15">
        <v>0</v>
      </c>
      <c r="P102" s="15">
        <v>22</v>
      </c>
      <c r="Q102" s="15">
        <v>0</v>
      </c>
      <c r="R102" s="14"/>
    </row>
    <row r="103" spans="1:18">
      <c r="A103" s="45"/>
      <c r="B103" s="41" t="s">
        <v>109</v>
      </c>
      <c r="C103" s="6">
        <v>5</v>
      </c>
      <c r="D103" s="15">
        <v>0</v>
      </c>
      <c r="E103" s="15">
        <v>0</v>
      </c>
      <c r="F103" s="15">
        <v>0</v>
      </c>
      <c r="G103" s="15">
        <v>0</v>
      </c>
      <c r="H103" s="16">
        <v>5</v>
      </c>
      <c r="I103" s="17">
        <v>0</v>
      </c>
      <c r="J103" s="3" t="s">
        <v>0</v>
      </c>
      <c r="K103" s="13"/>
      <c r="L103" s="15">
        <v>5</v>
      </c>
      <c r="M103" s="15">
        <v>0</v>
      </c>
      <c r="N103" s="14"/>
      <c r="O103" s="15">
        <v>0</v>
      </c>
      <c r="P103" s="15">
        <v>5</v>
      </c>
      <c r="Q103" s="15">
        <v>0</v>
      </c>
      <c r="R103" s="14"/>
    </row>
    <row r="104" spans="1:18">
      <c r="A104" s="45"/>
      <c r="B104" s="41" t="s">
        <v>110</v>
      </c>
      <c r="C104" s="6">
        <v>6</v>
      </c>
      <c r="D104" s="15">
        <v>0</v>
      </c>
      <c r="E104" s="15">
        <v>0</v>
      </c>
      <c r="F104" s="15">
        <v>0</v>
      </c>
      <c r="G104" s="15">
        <v>0</v>
      </c>
      <c r="H104" s="16">
        <v>6</v>
      </c>
      <c r="I104" s="17">
        <v>0</v>
      </c>
      <c r="J104" s="3" t="s">
        <v>0</v>
      </c>
      <c r="K104" s="13"/>
      <c r="L104" s="15">
        <v>6</v>
      </c>
      <c r="M104" s="15">
        <v>0</v>
      </c>
      <c r="N104" s="14"/>
      <c r="O104" s="15">
        <v>0</v>
      </c>
      <c r="P104" s="15">
        <v>6</v>
      </c>
      <c r="Q104" s="15">
        <v>0</v>
      </c>
      <c r="R104" s="14"/>
    </row>
    <row r="105" spans="1:18">
      <c r="A105" s="45"/>
      <c r="B105" s="41" t="s">
        <v>111</v>
      </c>
      <c r="C105" s="6">
        <v>5</v>
      </c>
      <c r="D105" s="15">
        <v>0</v>
      </c>
      <c r="E105" s="15">
        <v>0</v>
      </c>
      <c r="F105" s="15">
        <v>3</v>
      </c>
      <c r="G105" s="15">
        <v>0</v>
      </c>
      <c r="H105" s="16">
        <v>2</v>
      </c>
      <c r="I105" s="17">
        <v>0</v>
      </c>
      <c r="J105" s="3" t="s">
        <v>0</v>
      </c>
      <c r="K105" s="13"/>
      <c r="L105" s="15">
        <v>5</v>
      </c>
      <c r="M105" s="15">
        <v>0</v>
      </c>
      <c r="N105" s="14"/>
      <c r="O105" s="15">
        <v>0</v>
      </c>
      <c r="P105" s="15">
        <v>5</v>
      </c>
      <c r="Q105" s="15">
        <v>0</v>
      </c>
      <c r="R105" s="14"/>
    </row>
    <row r="106" spans="1:18">
      <c r="A106" s="45"/>
      <c r="B106" s="41" t="s">
        <v>112</v>
      </c>
      <c r="C106" s="6">
        <v>4</v>
      </c>
      <c r="D106" s="15">
        <v>0</v>
      </c>
      <c r="E106" s="15">
        <v>0</v>
      </c>
      <c r="F106" s="15">
        <v>1</v>
      </c>
      <c r="G106" s="15">
        <v>0</v>
      </c>
      <c r="H106" s="16">
        <v>3</v>
      </c>
      <c r="I106" s="17">
        <v>0</v>
      </c>
      <c r="J106" s="3" t="s">
        <v>0</v>
      </c>
      <c r="K106" s="13"/>
      <c r="L106" s="15">
        <v>4</v>
      </c>
      <c r="M106" s="15">
        <v>0</v>
      </c>
      <c r="N106" s="14"/>
      <c r="O106" s="15">
        <v>0</v>
      </c>
      <c r="P106" s="15">
        <v>4</v>
      </c>
      <c r="Q106" s="15">
        <v>0</v>
      </c>
      <c r="R106" s="14"/>
    </row>
    <row r="107" spans="1:18">
      <c r="A107" s="45"/>
      <c r="B107" s="41" t="s">
        <v>113</v>
      </c>
      <c r="C107" s="6">
        <v>0</v>
      </c>
      <c r="D107" s="15">
        <v>0</v>
      </c>
      <c r="E107" s="15">
        <v>0</v>
      </c>
      <c r="F107" s="15">
        <v>0</v>
      </c>
      <c r="G107" s="15">
        <v>0</v>
      </c>
      <c r="H107" s="16">
        <v>0</v>
      </c>
      <c r="I107" s="17">
        <v>0</v>
      </c>
      <c r="J107" s="3" t="s">
        <v>0</v>
      </c>
      <c r="K107" s="13"/>
      <c r="L107" s="15">
        <v>0</v>
      </c>
      <c r="M107" s="15">
        <v>0</v>
      </c>
      <c r="N107" s="14"/>
      <c r="O107" s="15">
        <v>0</v>
      </c>
      <c r="P107" s="15">
        <v>0</v>
      </c>
      <c r="Q107" s="15">
        <v>0</v>
      </c>
      <c r="R107" s="14"/>
    </row>
    <row r="108" spans="1:18">
      <c r="A108" s="45"/>
      <c r="B108" s="41" t="s">
        <v>114</v>
      </c>
      <c r="C108" s="6">
        <v>23</v>
      </c>
      <c r="D108" s="15">
        <v>0</v>
      </c>
      <c r="E108" s="15">
        <v>0</v>
      </c>
      <c r="F108" s="15">
        <v>5</v>
      </c>
      <c r="G108" s="15">
        <v>0</v>
      </c>
      <c r="H108" s="16">
        <v>18</v>
      </c>
      <c r="I108" s="17">
        <v>0</v>
      </c>
      <c r="J108" s="3" t="s">
        <v>0</v>
      </c>
      <c r="K108" s="13"/>
      <c r="L108" s="15">
        <v>23</v>
      </c>
      <c r="M108" s="15">
        <v>0</v>
      </c>
      <c r="N108" s="14"/>
      <c r="O108" s="15">
        <v>0</v>
      </c>
      <c r="P108" s="15">
        <v>23</v>
      </c>
      <c r="Q108" s="15">
        <v>0</v>
      </c>
      <c r="R108" s="14"/>
    </row>
    <row r="109" spans="1:18">
      <c r="A109" s="45"/>
      <c r="B109" s="41" t="s">
        <v>115</v>
      </c>
      <c r="C109" s="6">
        <v>0</v>
      </c>
      <c r="D109" s="15">
        <v>0</v>
      </c>
      <c r="E109" s="15">
        <v>0</v>
      </c>
      <c r="F109" s="15">
        <v>0</v>
      </c>
      <c r="G109" s="15">
        <v>0</v>
      </c>
      <c r="H109" s="16">
        <v>0</v>
      </c>
      <c r="I109" s="17">
        <v>0</v>
      </c>
      <c r="J109" s="3" t="s">
        <v>0</v>
      </c>
      <c r="K109" s="13"/>
      <c r="L109" s="15">
        <v>0</v>
      </c>
      <c r="M109" s="15">
        <v>0</v>
      </c>
      <c r="N109" s="14"/>
      <c r="O109" s="15">
        <v>0</v>
      </c>
      <c r="P109" s="15">
        <v>0</v>
      </c>
      <c r="Q109" s="15">
        <v>0</v>
      </c>
      <c r="R109" s="14"/>
    </row>
    <row r="110" spans="1:18">
      <c r="A110" s="45"/>
      <c r="B110" s="41" t="s">
        <v>116</v>
      </c>
      <c r="C110" s="6">
        <v>11</v>
      </c>
      <c r="D110" s="15">
        <v>0</v>
      </c>
      <c r="E110" s="15">
        <v>0</v>
      </c>
      <c r="F110" s="15">
        <v>0</v>
      </c>
      <c r="G110" s="15">
        <v>0</v>
      </c>
      <c r="H110" s="16">
        <v>9</v>
      </c>
      <c r="I110" s="17">
        <v>2</v>
      </c>
      <c r="J110" s="3" t="s">
        <v>0</v>
      </c>
      <c r="K110" s="13"/>
      <c r="L110" s="15">
        <v>11</v>
      </c>
      <c r="M110" s="15">
        <v>0</v>
      </c>
      <c r="N110" s="14"/>
      <c r="O110" s="15">
        <v>0</v>
      </c>
      <c r="P110" s="15">
        <v>11</v>
      </c>
      <c r="Q110" s="15">
        <v>0</v>
      </c>
      <c r="R110" s="14"/>
    </row>
    <row r="111" spans="1:18">
      <c r="A111" s="45"/>
      <c r="B111" s="41" t="s">
        <v>117</v>
      </c>
      <c r="C111" s="6">
        <v>104</v>
      </c>
      <c r="D111" s="15">
        <v>0</v>
      </c>
      <c r="E111" s="15">
        <v>0</v>
      </c>
      <c r="F111" s="15">
        <v>0</v>
      </c>
      <c r="G111" s="15">
        <v>0</v>
      </c>
      <c r="H111" s="16">
        <v>102</v>
      </c>
      <c r="I111" s="17">
        <v>2</v>
      </c>
      <c r="J111" s="3" t="s">
        <v>0</v>
      </c>
      <c r="K111" s="13"/>
      <c r="L111" s="15">
        <v>104</v>
      </c>
      <c r="M111" s="15">
        <v>0</v>
      </c>
      <c r="N111" s="14"/>
      <c r="O111" s="15">
        <v>0</v>
      </c>
      <c r="P111" s="15">
        <v>104</v>
      </c>
      <c r="Q111" s="15">
        <v>0</v>
      </c>
      <c r="R111" s="14"/>
    </row>
    <row r="112" spans="1:18">
      <c r="A112" s="45"/>
      <c r="B112" s="41" t="s">
        <v>118</v>
      </c>
      <c r="C112" s="6">
        <v>7</v>
      </c>
      <c r="D112" s="15">
        <v>0</v>
      </c>
      <c r="E112" s="15">
        <v>0</v>
      </c>
      <c r="F112" s="15">
        <v>0</v>
      </c>
      <c r="G112" s="15">
        <v>0</v>
      </c>
      <c r="H112" s="16">
        <v>7</v>
      </c>
      <c r="I112" s="17">
        <v>0</v>
      </c>
      <c r="J112" s="3" t="s">
        <v>0</v>
      </c>
      <c r="K112" s="13"/>
      <c r="L112" s="15">
        <v>7</v>
      </c>
      <c r="M112" s="15">
        <v>0</v>
      </c>
      <c r="N112" s="14"/>
      <c r="O112" s="15">
        <v>0</v>
      </c>
      <c r="P112" s="15">
        <v>7</v>
      </c>
      <c r="Q112" s="15">
        <v>0</v>
      </c>
      <c r="R112" s="14"/>
    </row>
    <row r="113" spans="1:18">
      <c r="A113" s="45"/>
      <c r="B113" s="41" t="s">
        <v>119</v>
      </c>
      <c r="C113" s="6">
        <v>2</v>
      </c>
      <c r="D113" s="15">
        <v>0</v>
      </c>
      <c r="E113" s="15">
        <v>0</v>
      </c>
      <c r="F113" s="15">
        <v>2</v>
      </c>
      <c r="G113" s="15">
        <v>0</v>
      </c>
      <c r="H113" s="16">
        <v>0</v>
      </c>
      <c r="I113" s="17">
        <v>0</v>
      </c>
      <c r="J113" s="3" t="s">
        <v>0</v>
      </c>
      <c r="K113" s="13"/>
      <c r="L113" s="15">
        <v>2</v>
      </c>
      <c r="M113" s="15">
        <v>0</v>
      </c>
      <c r="N113" s="14"/>
      <c r="O113" s="15">
        <v>0</v>
      </c>
      <c r="P113" s="15">
        <v>2</v>
      </c>
      <c r="Q113" s="15">
        <v>0</v>
      </c>
      <c r="R113" s="14"/>
    </row>
    <row r="114" spans="1:18">
      <c r="A114" s="45"/>
      <c r="B114" s="41" t="s">
        <v>120</v>
      </c>
      <c r="C114" s="6">
        <v>40</v>
      </c>
      <c r="D114" s="15">
        <v>0</v>
      </c>
      <c r="E114" s="15">
        <v>0</v>
      </c>
      <c r="F114" s="15">
        <v>0</v>
      </c>
      <c r="G114" s="15">
        <v>0</v>
      </c>
      <c r="H114" s="16">
        <v>40</v>
      </c>
      <c r="I114" s="17">
        <v>0</v>
      </c>
      <c r="J114" s="3" t="s">
        <v>0</v>
      </c>
      <c r="K114" s="13"/>
      <c r="L114" s="15">
        <v>40</v>
      </c>
      <c r="M114" s="15">
        <v>0</v>
      </c>
      <c r="N114" s="14"/>
      <c r="O114" s="15">
        <v>0</v>
      </c>
      <c r="P114" s="15">
        <v>40</v>
      </c>
      <c r="Q114" s="15">
        <v>0</v>
      </c>
      <c r="R114" s="14"/>
    </row>
    <row r="115" spans="1:18">
      <c r="A115" s="45"/>
      <c r="B115" s="41" t="s">
        <v>121</v>
      </c>
      <c r="C115" s="6">
        <v>0</v>
      </c>
      <c r="D115" s="15">
        <v>0</v>
      </c>
      <c r="E115" s="15">
        <v>0</v>
      </c>
      <c r="F115" s="15">
        <v>0</v>
      </c>
      <c r="G115" s="15">
        <v>0</v>
      </c>
      <c r="H115" s="16">
        <v>0</v>
      </c>
      <c r="I115" s="17">
        <v>0</v>
      </c>
      <c r="J115" s="3" t="s">
        <v>0</v>
      </c>
      <c r="K115" s="13"/>
      <c r="L115" s="15">
        <v>0</v>
      </c>
      <c r="M115" s="15">
        <v>0</v>
      </c>
      <c r="N115" s="14"/>
      <c r="O115" s="15">
        <v>0</v>
      </c>
      <c r="P115" s="15">
        <v>0</v>
      </c>
      <c r="Q115" s="15">
        <v>0</v>
      </c>
      <c r="R115" s="14"/>
    </row>
    <row r="116" spans="1:18">
      <c r="A116" s="45"/>
      <c r="B116" s="41" t="s">
        <v>122</v>
      </c>
      <c r="C116" s="6">
        <v>18</v>
      </c>
      <c r="D116" s="15">
        <v>0</v>
      </c>
      <c r="E116" s="15">
        <v>0</v>
      </c>
      <c r="F116" s="15">
        <v>6</v>
      </c>
      <c r="G116" s="15">
        <v>0</v>
      </c>
      <c r="H116" s="16">
        <v>12</v>
      </c>
      <c r="I116" s="17">
        <v>0</v>
      </c>
      <c r="J116" s="3" t="s">
        <v>0</v>
      </c>
      <c r="K116" s="13"/>
      <c r="L116" s="15">
        <v>18</v>
      </c>
      <c r="M116" s="15">
        <v>0</v>
      </c>
      <c r="N116" s="14"/>
      <c r="O116" s="15">
        <v>0</v>
      </c>
      <c r="P116" s="15">
        <v>18</v>
      </c>
      <c r="Q116" s="15">
        <v>0</v>
      </c>
      <c r="R116" s="14"/>
    </row>
    <row r="117" spans="1:18">
      <c r="A117" s="45"/>
      <c r="B117" s="41" t="s">
        <v>123</v>
      </c>
      <c r="C117" s="6">
        <v>0</v>
      </c>
      <c r="D117" s="15">
        <v>0</v>
      </c>
      <c r="E117" s="15">
        <v>0</v>
      </c>
      <c r="F117" s="15">
        <v>0</v>
      </c>
      <c r="G117" s="15">
        <v>0</v>
      </c>
      <c r="H117" s="16">
        <v>0</v>
      </c>
      <c r="I117" s="17">
        <v>0</v>
      </c>
      <c r="J117" s="3" t="s">
        <v>0</v>
      </c>
      <c r="K117" s="13"/>
      <c r="L117" s="15">
        <v>0</v>
      </c>
      <c r="M117" s="15">
        <v>0</v>
      </c>
      <c r="N117" s="14"/>
      <c r="O117" s="15">
        <v>0</v>
      </c>
      <c r="P117" s="15">
        <v>0</v>
      </c>
      <c r="Q117" s="15">
        <v>0</v>
      </c>
      <c r="R117" s="14"/>
    </row>
    <row r="118" spans="1:18">
      <c r="A118" s="45"/>
      <c r="B118" s="41" t="s">
        <v>124</v>
      </c>
      <c r="C118" s="6">
        <v>47</v>
      </c>
      <c r="D118" s="15">
        <v>0</v>
      </c>
      <c r="E118" s="15">
        <v>0</v>
      </c>
      <c r="F118" s="15">
        <v>15</v>
      </c>
      <c r="G118" s="15">
        <v>0</v>
      </c>
      <c r="H118" s="16">
        <v>32</v>
      </c>
      <c r="I118" s="17">
        <v>0</v>
      </c>
      <c r="J118" s="3" t="s">
        <v>0</v>
      </c>
      <c r="K118" s="13"/>
      <c r="L118" s="15">
        <v>47</v>
      </c>
      <c r="M118" s="15">
        <v>0</v>
      </c>
      <c r="N118" s="14"/>
      <c r="O118" s="15">
        <v>0</v>
      </c>
      <c r="P118" s="15">
        <v>47</v>
      </c>
      <c r="Q118" s="15">
        <v>0</v>
      </c>
      <c r="R118" s="14"/>
    </row>
    <row r="119" spans="1:18">
      <c r="A119" s="45"/>
      <c r="B119" s="41" t="s">
        <v>300</v>
      </c>
      <c r="C119" s="6">
        <v>57</v>
      </c>
      <c r="D119" s="15">
        <v>0</v>
      </c>
      <c r="E119" s="15">
        <v>0</v>
      </c>
      <c r="F119" s="15">
        <v>22</v>
      </c>
      <c r="G119" s="15">
        <v>0</v>
      </c>
      <c r="H119" s="16">
        <v>35</v>
      </c>
      <c r="I119" s="17">
        <v>0</v>
      </c>
      <c r="J119" s="3" t="s">
        <v>0</v>
      </c>
      <c r="K119" s="13"/>
      <c r="L119" s="15">
        <v>57</v>
      </c>
      <c r="M119" s="15">
        <v>0</v>
      </c>
      <c r="N119" s="14"/>
      <c r="O119" s="15">
        <v>10</v>
      </c>
      <c r="P119" s="15">
        <v>47</v>
      </c>
      <c r="Q119" s="15">
        <v>0</v>
      </c>
      <c r="R119" s="14"/>
    </row>
    <row r="120" spans="1:18">
      <c r="A120" s="45"/>
      <c r="B120" s="41" t="s">
        <v>125</v>
      </c>
      <c r="C120" s="6">
        <v>51</v>
      </c>
      <c r="D120" s="15">
        <v>0</v>
      </c>
      <c r="E120" s="15">
        <v>0</v>
      </c>
      <c r="F120" s="15">
        <v>13</v>
      </c>
      <c r="G120" s="15">
        <v>0</v>
      </c>
      <c r="H120" s="16">
        <v>38</v>
      </c>
      <c r="I120" s="17">
        <v>0</v>
      </c>
      <c r="J120" s="3" t="s">
        <v>0</v>
      </c>
      <c r="K120" s="13"/>
      <c r="L120" s="15">
        <v>51</v>
      </c>
      <c r="M120" s="15">
        <v>0</v>
      </c>
      <c r="N120" s="14"/>
      <c r="O120" s="15">
        <v>0</v>
      </c>
      <c r="P120" s="15">
        <v>51</v>
      </c>
      <c r="Q120" s="15">
        <v>0</v>
      </c>
      <c r="R120" s="14"/>
    </row>
    <row r="121" spans="1:18">
      <c r="A121" s="45"/>
      <c r="B121" s="41" t="s">
        <v>126</v>
      </c>
      <c r="C121" s="6">
        <v>17</v>
      </c>
      <c r="D121" s="15">
        <v>0</v>
      </c>
      <c r="E121" s="15">
        <v>0</v>
      </c>
      <c r="F121" s="15">
        <v>3</v>
      </c>
      <c r="G121" s="15">
        <v>0</v>
      </c>
      <c r="H121" s="16">
        <v>14</v>
      </c>
      <c r="I121" s="17">
        <v>0</v>
      </c>
      <c r="J121" s="3" t="s">
        <v>0</v>
      </c>
      <c r="K121" s="13"/>
      <c r="L121" s="15">
        <v>17</v>
      </c>
      <c r="M121" s="15">
        <v>0</v>
      </c>
      <c r="N121" s="14"/>
      <c r="O121" s="15">
        <v>1</v>
      </c>
      <c r="P121" s="15">
        <v>16</v>
      </c>
      <c r="Q121" s="15">
        <v>0</v>
      </c>
      <c r="R121" s="14"/>
    </row>
    <row r="122" spans="1:18">
      <c r="A122" s="45"/>
      <c r="B122" s="41" t="s">
        <v>127</v>
      </c>
      <c r="C122" s="6">
        <v>24</v>
      </c>
      <c r="D122" s="15">
        <v>0</v>
      </c>
      <c r="E122" s="15">
        <v>0</v>
      </c>
      <c r="F122" s="15">
        <v>1</v>
      </c>
      <c r="G122" s="15">
        <v>0</v>
      </c>
      <c r="H122" s="16">
        <v>23</v>
      </c>
      <c r="I122" s="17">
        <v>0</v>
      </c>
      <c r="J122" s="3" t="s">
        <v>0</v>
      </c>
      <c r="K122" s="13"/>
      <c r="L122" s="15">
        <v>24</v>
      </c>
      <c r="M122" s="15">
        <v>0</v>
      </c>
      <c r="N122" s="14"/>
      <c r="O122" s="15">
        <v>0</v>
      </c>
      <c r="P122" s="15">
        <v>24</v>
      </c>
      <c r="Q122" s="15">
        <v>0</v>
      </c>
      <c r="R122" s="14"/>
    </row>
    <row r="123" spans="1:18">
      <c r="A123" s="45"/>
      <c r="B123" s="41" t="s">
        <v>128</v>
      </c>
      <c r="C123" s="6">
        <v>3</v>
      </c>
      <c r="D123" s="15">
        <v>0</v>
      </c>
      <c r="E123" s="15">
        <v>0</v>
      </c>
      <c r="F123" s="15">
        <v>0</v>
      </c>
      <c r="G123" s="15">
        <v>0</v>
      </c>
      <c r="H123" s="16">
        <v>3</v>
      </c>
      <c r="I123" s="17">
        <v>0</v>
      </c>
      <c r="J123" s="3" t="s">
        <v>0</v>
      </c>
      <c r="K123" s="13"/>
      <c r="L123" s="15">
        <v>3</v>
      </c>
      <c r="M123" s="15">
        <v>0</v>
      </c>
      <c r="N123" s="14"/>
      <c r="O123" s="15">
        <v>3</v>
      </c>
      <c r="P123" s="15">
        <v>0</v>
      </c>
      <c r="Q123" s="15">
        <v>0</v>
      </c>
      <c r="R123" s="14"/>
    </row>
    <row r="124" spans="1:18">
      <c r="A124" s="19"/>
      <c r="B124" s="43"/>
      <c r="C124" s="12"/>
      <c r="D124" s="12"/>
      <c r="E124" s="12"/>
      <c r="F124" s="12"/>
      <c r="G124" s="12"/>
      <c r="H124" s="12"/>
      <c r="I124" s="12"/>
      <c r="J124" s="12"/>
      <c r="K124" s="13"/>
      <c r="L124" s="12"/>
      <c r="M124" s="12"/>
      <c r="N124" s="14"/>
      <c r="O124" s="12"/>
      <c r="P124" s="12"/>
      <c r="Q124" s="12"/>
      <c r="R124" s="14"/>
    </row>
    <row r="125" spans="1:18">
      <c r="A125" s="19"/>
      <c r="B125" s="39" t="s">
        <v>129</v>
      </c>
      <c r="C125" s="1">
        <v>0</v>
      </c>
      <c r="D125" s="1">
        <v>0</v>
      </c>
      <c r="E125" s="1">
        <v>0</v>
      </c>
      <c r="F125" s="1">
        <v>0</v>
      </c>
      <c r="G125" s="1">
        <v>0</v>
      </c>
      <c r="H125" s="2">
        <v>0</v>
      </c>
      <c r="I125" s="17">
        <v>0</v>
      </c>
      <c r="J125" s="3" t="s">
        <v>0</v>
      </c>
      <c r="K125" s="4"/>
      <c r="L125" s="1">
        <v>0</v>
      </c>
      <c r="M125" s="1">
        <v>0</v>
      </c>
      <c r="N125" s="5"/>
      <c r="O125" s="1">
        <v>0</v>
      </c>
      <c r="P125" s="1">
        <v>0</v>
      </c>
      <c r="Q125" s="1">
        <v>0</v>
      </c>
      <c r="R125" s="5"/>
    </row>
    <row r="126" spans="1:18">
      <c r="A126" s="45"/>
      <c r="B126" s="41" t="s">
        <v>130</v>
      </c>
      <c r="C126" s="6">
        <v>0</v>
      </c>
      <c r="D126" s="15">
        <v>0</v>
      </c>
      <c r="E126" s="15">
        <v>0</v>
      </c>
      <c r="F126" s="15">
        <v>0</v>
      </c>
      <c r="G126" s="15">
        <v>0</v>
      </c>
      <c r="H126" s="16">
        <v>0</v>
      </c>
      <c r="I126" s="17">
        <v>0</v>
      </c>
      <c r="J126" s="17" t="s">
        <v>0</v>
      </c>
      <c r="K126" s="13"/>
      <c r="L126" s="15">
        <v>0</v>
      </c>
      <c r="M126" s="15">
        <v>0</v>
      </c>
      <c r="N126" s="14"/>
      <c r="O126" s="15">
        <v>0</v>
      </c>
      <c r="P126" s="15">
        <v>0</v>
      </c>
      <c r="Q126" s="15">
        <v>0</v>
      </c>
      <c r="R126" s="14"/>
    </row>
    <row r="127" spans="1:18">
      <c r="A127" s="45"/>
      <c r="B127" s="41" t="s">
        <v>131</v>
      </c>
      <c r="C127" s="6">
        <v>0</v>
      </c>
      <c r="D127" s="15">
        <v>0</v>
      </c>
      <c r="E127" s="15">
        <v>0</v>
      </c>
      <c r="F127" s="15">
        <v>0</v>
      </c>
      <c r="G127" s="15">
        <v>0</v>
      </c>
      <c r="H127" s="16">
        <v>0</v>
      </c>
      <c r="I127" s="17">
        <v>0</v>
      </c>
      <c r="J127" s="17" t="s">
        <v>0</v>
      </c>
      <c r="K127" s="13"/>
      <c r="L127" s="15">
        <v>0</v>
      </c>
      <c r="M127" s="15">
        <v>0</v>
      </c>
      <c r="N127" s="14"/>
      <c r="O127" s="15">
        <v>0</v>
      </c>
      <c r="P127" s="15">
        <v>0</v>
      </c>
      <c r="Q127" s="15">
        <v>0</v>
      </c>
      <c r="R127" s="14"/>
    </row>
    <row r="128" spans="1:18">
      <c r="A128" s="45"/>
      <c r="B128" s="41" t="s">
        <v>132</v>
      </c>
      <c r="C128" s="6">
        <v>0</v>
      </c>
      <c r="D128" s="15">
        <v>0</v>
      </c>
      <c r="E128" s="15">
        <v>0</v>
      </c>
      <c r="F128" s="15">
        <v>0</v>
      </c>
      <c r="G128" s="15">
        <v>0</v>
      </c>
      <c r="H128" s="16">
        <v>0</v>
      </c>
      <c r="I128" s="17">
        <v>0</v>
      </c>
      <c r="J128" s="17" t="s">
        <v>0</v>
      </c>
      <c r="K128" s="13"/>
      <c r="L128" s="15">
        <v>0</v>
      </c>
      <c r="M128" s="15">
        <v>0</v>
      </c>
      <c r="N128" s="14"/>
      <c r="O128" s="15">
        <v>0</v>
      </c>
      <c r="P128" s="15">
        <v>0</v>
      </c>
      <c r="Q128" s="15">
        <v>0</v>
      </c>
      <c r="R128" s="14"/>
    </row>
    <row r="129" spans="1:18">
      <c r="A129" s="45"/>
      <c r="B129" s="41" t="s">
        <v>133</v>
      </c>
      <c r="C129" s="6">
        <v>0</v>
      </c>
      <c r="D129" s="15">
        <v>0</v>
      </c>
      <c r="E129" s="15">
        <v>0</v>
      </c>
      <c r="F129" s="15">
        <v>0</v>
      </c>
      <c r="G129" s="15">
        <v>0</v>
      </c>
      <c r="H129" s="16">
        <v>0</v>
      </c>
      <c r="I129" s="17">
        <v>0</v>
      </c>
      <c r="J129" s="17" t="s">
        <v>0</v>
      </c>
      <c r="K129" s="13"/>
      <c r="L129" s="15">
        <v>0</v>
      </c>
      <c r="M129" s="15">
        <v>0</v>
      </c>
      <c r="N129" s="14"/>
      <c r="O129" s="15">
        <v>0</v>
      </c>
      <c r="P129" s="15">
        <v>0</v>
      </c>
      <c r="Q129" s="15">
        <v>0</v>
      </c>
      <c r="R129" s="14"/>
    </row>
    <row r="130" spans="1:18">
      <c r="A130" s="45"/>
      <c r="B130" s="41" t="s">
        <v>134</v>
      </c>
      <c r="C130" s="6">
        <v>0</v>
      </c>
      <c r="D130" s="15">
        <v>0</v>
      </c>
      <c r="E130" s="15">
        <v>0</v>
      </c>
      <c r="F130" s="15">
        <v>0</v>
      </c>
      <c r="G130" s="15">
        <v>0</v>
      </c>
      <c r="H130" s="16">
        <v>0</v>
      </c>
      <c r="I130" s="17">
        <v>0</v>
      </c>
      <c r="J130" s="17" t="s">
        <v>0</v>
      </c>
      <c r="K130" s="13"/>
      <c r="L130" s="15">
        <v>0</v>
      </c>
      <c r="M130" s="15">
        <v>0</v>
      </c>
      <c r="N130" s="14"/>
      <c r="O130" s="15">
        <v>0</v>
      </c>
      <c r="P130" s="15">
        <v>0</v>
      </c>
      <c r="Q130" s="15">
        <v>0</v>
      </c>
      <c r="R130" s="14"/>
    </row>
    <row r="131" spans="1:18">
      <c r="A131" s="45"/>
      <c r="B131" s="41" t="s">
        <v>135</v>
      </c>
      <c r="C131" s="6">
        <v>0</v>
      </c>
      <c r="D131" s="15">
        <v>0</v>
      </c>
      <c r="E131" s="15">
        <v>0</v>
      </c>
      <c r="F131" s="15">
        <v>0</v>
      </c>
      <c r="G131" s="15">
        <v>0</v>
      </c>
      <c r="H131" s="16">
        <v>0</v>
      </c>
      <c r="I131" s="17">
        <v>0</v>
      </c>
      <c r="J131" s="17" t="s">
        <v>0</v>
      </c>
      <c r="K131" s="13"/>
      <c r="L131" s="15">
        <v>0</v>
      </c>
      <c r="M131" s="15">
        <v>0</v>
      </c>
      <c r="N131" s="14"/>
      <c r="O131" s="15">
        <v>0</v>
      </c>
      <c r="P131" s="15">
        <v>0</v>
      </c>
      <c r="Q131" s="15">
        <v>0</v>
      </c>
      <c r="R131" s="14"/>
    </row>
    <row r="132" spans="1:18" hidden="1">
      <c r="A132" s="19"/>
      <c r="B132" s="42"/>
      <c r="C132" s="38"/>
      <c r="D132" s="15"/>
      <c r="E132" s="15"/>
      <c r="F132" s="15"/>
      <c r="G132" s="15"/>
      <c r="H132" s="16"/>
      <c r="I132" s="17"/>
      <c r="J132" s="17"/>
      <c r="K132" s="13"/>
      <c r="L132" s="15"/>
      <c r="M132" s="15"/>
      <c r="N132" s="14"/>
      <c r="O132" s="15"/>
      <c r="P132" s="15"/>
      <c r="Q132" s="15"/>
      <c r="R132" s="14"/>
    </row>
    <row r="133" spans="1:18" hidden="1">
      <c r="A133" s="19"/>
      <c r="B133" s="40"/>
      <c r="C133" s="6"/>
      <c r="D133" s="15"/>
      <c r="E133" s="15"/>
      <c r="F133" s="15"/>
      <c r="G133" s="15"/>
      <c r="H133" s="16"/>
      <c r="I133" s="17"/>
      <c r="J133" s="17"/>
      <c r="K133" s="13"/>
      <c r="L133" s="15"/>
      <c r="M133" s="15"/>
      <c r="N133" s="14"/>
      <c r="O133" s="15"/>
      <c r="P133" s="15"/>
      <c r="Q133" s="15"/>
      <c r="R133" s="14"/>
    </row>
    <row r="134" spans="1:18" hidden="1">
      <c r="A134" s="45"/>
      <c r="B134" s="37"/>
      <c r="C134" s="6"/>
      <c r="D134" s="15"/>
      <c r="E134" s="15"/>
      <c r="F134" s="15"/>
      <c r="G134" s="15"/>
      <c r="H134" s="16"/>
      <c r="I134" s="17"/>
      <c r="J134" s="17"/>
      <c r="K134" s="13"/>
      <c r="L134" s="15"/>
      <c r="M134" s="15"/>
      <c r="N134" s="14"/>
      <c r="O134" s="15"/>
      <c r="P134" s="15"/>
      <c r="Q134" s="15"/>
      <c r="R134" s="14"/>
    </row>
    <row r="135" spans="1:18">
      <c r="A135" s="19"/>
      <c r="B135" s="36"/>
      <c r="C135" s="12"/>
      <c r="D135" s="12"/>
      <c r="E135" s="12"/>
      <c r="F135" s="12"/>
      <c r="G135" s="12"/>
      <c r="H135" s="12"/>
      <c r="I135" s="12"/>
      <c r="J135" s="12"/>
      <c r="K135" s="13"/>
      <c r="L135" s="12"/>
      <c r="M135" s="12"/>
      <c r="N135" s="14"/>
      <c r="O135" s="12"/>
      <c r="P135" s="12"/>
      <c r="Q135" s="12"/>
      <c r="R135" s="14"/>
    </row>
    <row r="136" spans="1:18">
      <c r="A136" s="19"/>
      <c r="B136" s="39" t="s">
        <v>136</v>
      </c>
      <c r="C136" s="1">
        <f t="shared" ref="C136:I136" si="4">SUM(C137:C141)</f>
        <v>2</v>
      </c>
      <c r="D136" s="1">
        <f t="shared" si="4"/>
        <v>0</v>
      </c>
      <c r="E136" s="1">
        <f t="shared" si="4"/>
        <v>0</v>
      </c>
      <c r="F136" s="1">
        <f t="shared" si="4"/>
        <v>1</v>
      </c>
      <c r="G136" s="1">
        <f t="shared" si="4"/>
        <v>0</v>
      </c>
      <c r="H136" s="2">
        <f t="shared" si="4"/>
        <v>1</v>
      </c>
      <c r="I136" s="17">
        <f t="shared" si="4"/>
        <v>0</v>
      </c>
      <c r="J136" s="3" t="s">
        <v>0</v>
      </c>
      <c r="K136" s="4"/>
      <c r="L136" s="1">
        <f>SUM(L137:L141)</f>
        <v>2</v>
      </c>
      <c r="M136" s="1">
        <f>SUM(M137:M141)</f>
        <v>0</v>
      </c>
      <c r="N136" s="5"/>
      <c r="O136" s="1">
        <f>SUM(O137:O141)</f>
        <v>1</v>
      </c>
      <c r="P136" s="1">
        <f>SUM(P137:P141)</f>
        <v>1</v>
      </c>
      <c r="Q136" s="1">
        <f>SUM(Q137:Q141)</f>
        <v>0</v>
      </c>
      <c r="R136" s="5"/>
    </row>
    <row r="137" spans="1:18">
      <c r="A137" s="45"/>
      <c r="B137" s="72" t="s">
        <v>137</v>
      </c>
      <c r="C137" s="38">
        <v>1</v>
      </c>
      <c r="D137" s="15">
        <v>0</v>
      </c>
      <c r="E137" s="15">
        <v>0</v>
      </c>
      <c r="F137" s="15">
        <v>1</v>
      </c>
      <c r="G137" s="15">
        <v>0</v>
      </c>
      <c r="H137" s="16">
        <v>0</v>
      </c>
      <c r="I137" s="17">
        <v>0</v>
      </c>
      <c r="J137" s="3" t="s">
        <v>0</v>
      </c>
      <c r="K137" s="13"/>
      <c r="L137" s="15">
        <v>1</v>
      </c>
      <c r="M137" s="15">
        <v>0</v>
      </c>
      <c r="N137" s="14"/>
      <c r="O137" s="15">
        <v>1</v>
      </c>
      <c r="P137" s="15">
        <v>0</v>
      </c>
      <c r="Q137" s="15">
        <v>0</v>
      </c>
      <c r="R137" s="14"/>
    </row>
    <row r="138" spans="1:18">
      <c r="A138" s="45"/>
      <c r="B138" s="72" t="s">
        <v>138</v>
      </c>
      <c r="C138" s="38">
        <v>1</v>
      </c>
      <c r="D138" s="15">
        <v>0</v>
      </c>
      <c r="E138" s="15">
        <v>0</v>
      </c>
      <c r="F138" s="15">
        <v>0</v>
      </c>
      <c r="G138" s="15">
        <v>0</v>
      </c>
      <c r="H138" s="16">
        <v>1</v>
      </c>
      <c r="I138" s="17">
        <v>0</v>
      </c>
      <c r="J138" s="3" t="s">
        <v>0</v>
      </c>
      <c r="K138" s="13"/>
      <c r="L138" s="15">
        <v>1</v>
      </c>
      <c r="M138" s="15">
        <v>0</v>
      </c>
      <c r="N138" s="14"/>
      <c r="O138" s="15">
        <v>0</v>
      </c>
      <c r="P138" s="15">
        <v>1</v>
      </c>
      <c r="Q138" s="15">
        <v>0</v>
      </c>
      <c r="R138" s="14"/>
    </row>
    <row r="139" spans="1:18" hidden="1">
      <c r="A139" s="19"/>
      <c r="B139" s="42"/>
      <c r="C139" s="38"/>
      <c r="D139" s="15"/>
      <c r="E139" s="15"/>
      <c r="F139" s="15"/>
      <c r="G139" s="15"/>
      <c r="H139" s="16"/>
      <c r="I139" s="17"/>
      <c r="J139" s="3"/>
      <c r="K139" s="13"/>
      <c r="L139" s="15"/>
      <c r="M139" s="15"/>
      <c r="N139" s="14"/>
      <c r="O139" s="15"/>
      <c r="P139" s="15"/>
      <c r="Q139" s="15"/>
      <c r="R139" s="14"/>
    </row>
    <row r="140" spans="1:18" hidden="1">
      <c r="A140" s="19"/>
      <c r="B140" s="42"/>
      <c r="C140" s="38"/>
      <c r="D140" s="15"/>
      <c r="E140" s="15"/>
      <c r="F140" s="15"/>
      <c r="G140" s="15"/>
      <c r="H140" s="16"/>
      <c r="I140" s="17"/>
      <c r="J140" s="3"/>
      <c r="K140" s="13"/>
      <c r="L140" s="15"/>
      <c r="M140" s="15"/>
      <c r="N140" s="14"/>
      <c r="O140" s="15"/>
      <c r="P140" s="15"/>
      <c r="Q140" s="15"/>
      <c r="R140" s="14"/>
    </row>
    <row r="141" spans="1:18" hidden="1">
      <c r="A141" s="19"/>
      <c r="B141" s="40"/>
      <c r="C141" s="6"/>
      <c r="D141" s="15"/>
      <c r="E141" s="15"/>
      <c r="F141" s="15"/>
      <c r="G141" s="15"/>
      <c r="H141" s="16"/>
      <c r="I141" s="17"/>
      <c r="J141" s="3"/>
      <c r="K141" s="13"/>
      <c r="L141" s="15"/>
      <c r="M141" s="15"/>
      <c r="N141" s="14"/>
      <c r="O141" s="15"/>
      <c r="P141" s="15"/>
      <c r="Q141" s="15"/>
      <c r="R141" s="14"/>
    </row>
  </sheetData>
  <mergeCells count="5">
    <mergeCell ref="B1:R1"/>
    <mergeCell ref="B2:R2"/>
    <mergeCell ref="D5:H5"/>
    <mergeCell ref="B3:R3"/>
    <mergeCell ref="L5:R5"/>
  </mergeCells>
  <pageMargins left="0.7" right="0.7" top="0.75" bottom="0.75" header="0.3" footer="0.3"/>
  <pageSetup paperSize="9" scale="53"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9"/>
  <sheetViews>
    <sheetView topLeftCell="A5" zoomScale="85" zoomScaleNormal="85" zoomScalePageLayoutView="85" workbookViewId="0">
      <selection activeCell="I7" sqref="I7:I52"/>
    </sheetView>
  </sheetViews>
  <sheetFormatPr defaultColWidth="8.85546875" defaultRowHeight="15"/>
  <cols>
    <col min="1" max="1" width="1.140625" style="18" customWidth="1"/>
    <col min="2" max="2" width="65" customWidth="1"/>
    <col min="3" max="4" width="16.42578125" customWidth="1"/>
    <col min="5" max="5" width="4.85546875" customWidth="1"/>
    <col min="6" max="6" width="16.42578125" customWidth="1"/>
    <col min="7" max="7" width="12.7109375" customWidth="1"/>
    <col min="9" max="9" width="74.28515625" customWidth="1"/>
  </cols>
  <sheetData>
    <row r="1" spans="1:8" ht="15.75">
      <c r="A1" s="19" t="s">
        <v>502</v>
      </c>
      <c r="B1" s="313" t="s">
        <v>322</v>
      </c>
      <c r="C1" s="313"/>
      <c r="D1" s="313"/>
      <c r="E1" s="313"/>
      <c r="F1" s="313"/>
      <c r="G1" s="313"/>
      <c r="H1" s="21"/>
    </row>
    <row r="2" spans="1:8">
      <c r="A2" s="19"/>
      <c r="B2" s="322" t="s">
        <v>298</v>
      </c>
      <c r="C2" s="322"/>
      <c r="D2" s="322"/>
      <c r="E2" s="322"/>
      <c r="F2" s="322"/>
      <c r="G2" s="322"/>
      <c r="H2" s="21"/>
    </row>
    <row r="3" spans="1:8">
      <c r="A3" s="19"/>
      <c r="B3" s="317" t="s">
        <v>495</v>
      </c>
      <c r="C3" s="317"/>
      <c r="D3" s="317"/>
      <c r="E3" s="317"/>
      <c r="F3" s="317"/>
      <c r="G3" s="317"/>
      <c r="H3" s="21"/>
    </row>
    <row r="4" spans="1:8" s="21" customFormat="1" ht="48.75" customHeight="1">
      <c r="A4" s="19"/>
      <c r="B4" s="48"/>
      <c r="C4" s="48"/>
      <c r="D4" s="49"/>
      <c r="F4" s="49"/>
    </row>
    <row r="5" spans="1:8" ht="159.75" customHeight="1">
      <c r="A5" s="19"/>
      <c r="B5" s="69"/>
      <c r="C5" s="191" t="s">
        <v>321</v>
      </c>
      <c r="D5" s="197" t="s">
        <v>395</v>
      </c>
      <c r="E5" s="97" t="s">
        <v>302</v>
      </c>
      <c r="F5" s="113" t="s">
        <v>494</v>
      </c>
      <c r="G5" s="97" t="s">
        <v>17</v>
      </c>
      <c r="H5" s="112"/>
    </row>
    <row r="6" spans="1:8">
      <c r="A6" s="19"/>
      <c r="B6" s="69"/>
      <c r="C6" s="90" t="s">
        <v>310</v>
      </c>
      <c r="D6" s="90" t="s">
        <v>311</v>
      </c>
      <c r="E6" s="98"/>
      <c r="F6" s="93" t="s">
        <v>312</v>
      </c>
      <c r="G6" s="190" t="s">
        <v>396</v>
      </c>
      <c r="H6" s="21"/>
    </row>
    <row r="7" spans="1:8">
      <c r="A7" s="19"/>
      <c r="B7" s="65" t="s">
        <v>4</v>
      </c>
      <c r="C7" s="192">
        <f>C8+C67+C44+C52+C125+C133</f>
        <v>1814</v>
      </c>
      <c r="D7" s="198">
        <f>D8+D67+D44+D52+D125+D133</f>
        <v>1953</v>
      </c>
      <c r="E7" s="99"/>
      <c r="F7" s="114">
        <f>F8+F67+F44+F52+F125+F133</f>
        <v>1687</v>
      </c>
      <c r="G7" s="73">
        <f>F7/(D7)</f>
        <v>0.86379928315412191</v>
      </c>
      <c r="H7" s="21"/>
    </row>
    <row r="8" spans="1:8">
      <c r="A8" s="19"/>
      <c r="B8" s="70" t="s">
        <v>18</v>
      </c>
      <c r="C8" s="193">
        <f>SUM(C9:C42)</f>
        <v>1216</v>
      </c>
      <c r="D8" s="92">
        <f>SUM(D9:D42)</f>
        <v>1346</v>
      </c>
      <c r="E8" s="100"/>
      <c r="F8" s="115">
        <f>SUM(F9:F42)</f>
        <v>1165</v>
      </c>
      <c r="G8" s="73">
        <f t="shared" ref="G8:G42" si="0">F8/(D8)</f>
        <v>0.86552748885586928</v>
      </c>
      <c r="H8" s="21"/>
    </row>
    <row r="9" spans="1:8" hidden="1">
      <c r="A9" s="19"/>
      <c r="B9" s="41" t="s">
        <v>19</v>
      </c>
      <c r="C9" s="194">
        <v>0</v>
      </c>
      <c r="D9" s="91">
        <v>0</v>
      </c>
      <c r="E9" s="101"/>
      <c r="F9" s="94"/>
      <c r="G9" s="73" t="e">
        <f t="shared" si="0"/>
        <v>#DIV/0!</v>
      </c>
      <c r="H9" s="21"/>
    </row>
    <row r="10" spans="1:8" hidden="1">
      <c r="A10" s="21"/>
      <c r="B10" s="41" t="s">
        <v>20</v>
      </c>
      <c r="C10" s="194">
        <v>0</v>
      </c>
      <c r="D10" s="91">
        <v>0</v>
      </c>
      <c r="E10" s="101"/>
      <c r="F10" s="94"/>
      <c r="G10" s="73" t="e">
        <f t="shared" si="0"/>
        <v>#DIV/0!</v>
      </c>
      <c r="H10" s="21"/>
    </row>
    <row r="11" spans="1:8" hidden="1">
      <c r="A11" s="21"/>
      <c r="B11" s="41" t="s">
        <v>21</v>
      </c>
      <c r="C11" s="194">
        <v>0</v>
      </c>
      <c r="D11" s="91">
        <v>0</v>
      </c>
      <c r="E11" s="101"/>
      <c r="F11" s="94"/>
      <c r="G11" s="73" t="e">
        <f t="shared" si="0"/>
        <v>#DIV/0!</v>
      </c>
      <c r="H11" s="21"/>
    </row>
    <row r="12" spans="1:8" hidden="1">
      <c r="A12" s="21"/>
      <c r="B12" s="41" t="s">
        <v>22</v>
      </c>
      <c r="C12" s="194">
        <v>0</v>
      </c>
      <c r="D12" s="91">
        <v>0</v>
      </c>
      <c r="E12" s="101"/>
      <c r="F12" s="94"/>
      <c r="G12" s="73" t="e">
        <f t="shared" si="0"/>
        <v>#DIV/0!</v>
      </c>
      <c r="H12" s="21"/>
    </row>
    <row r="13" spans="1:8" hidden="1">
      <c r="A13" s="21"/>
      <c r="B13" s="41" t="s">
        <v>23</v>
      </c>
      <c r="C13" s="194">
        <v>0</v>
      </c>
      <c r="D13" s="91">
        <v>0</v>
      </c>
      <c r="E13" s="101"/>
      <c r="F13" s="94"/>
      <c r="G13" s="73" t="e">
        <f t="shared" si="0"/>
        <v>#DIV/0!</v>
      </c>
      <c r="H13" s="21"/>
    </row>
    <row r="14" spans="1:8" hidden="1">
      <c r="A14" s="21"/>
      <c r="B14" s="41" t="s">
        <v>24</v>
      </c>
      <c r="C14" s="194">
        <v>0</v>
      </c>
      <c r="D14" s="91">
        <v>0</v>
      </c>
      <c r="E14" s="101"/>
      <c r="F14" s="94"/>
      <c r="G14" s="73" t="e">
        <f t="shared" si="0"/>
        <v>#DIV/0!</v>
      </c>
      <c r="H14" s="21"/>
    </row>
    <row r="15" spans="1:8" hidden="1">
      <c r="A15" s="21"/>
      <c r="B15" s="41" t="s">
        <v>25</v>
      </c>
      <c r="C15" s="194">
        <v>0</v>
      </c>
      <c r="D15" s="91">
        <v>0</v>
      </c>
      <c r="E15" s="101"/>
      <c r="F15" s="94"/>
      <c r="G15" s="73" t="e">
        <f t="shared" si="0"/>
        <v>#DIV/0!</v>
      </c>
      <c r="H15" s="21"/>
    </row>
    <row r="16" spans="1:8" hidden="1">
      <c r="A16" s="21"/>
      <c r="B16" s="41" t="s">
        <v>27</v>
      </c>
      <c r="C16" s="194">
        <v>0</v>
      </c>
      <c r="D16" s="91">
        <v>0</v>
      </c>
      <c r="E16" s="101"/>
      <c r="F16" s="94"/>
      <c r="G16" s="73" t="e">
        <f t="shared" si="0"/>
        <v>#DIV/0!</v>
      </c>
      <c r="H16" s="21"/>
    </row>
    <row r="17" spans="1:9" hidden="1">
      <c r="A17" s="21"/>
      <c r="B17" s="41" t="s">
        <v>30</v>
      </c>
      <c r="C17" s="194">
        <v>0</v>
      </c>
      <c r="D17" s="91">
        <v>0</v>
      </c>
      <c r="E17" s="102"/>
      <c r="F17" s="94"/>
      <c r="G17" s="73" t="e">
        <f t="shared" si="0"/>
        <v>#DIV/0!</v>
      </c>
      <c r="H17" s="21"/>
    </row>
    <row r="18" spans="1:9" hidden="1">
      <c r="A18" s="21"/>
      <c r="B18" s="41" t="s">
        <v>31</v>
      </c>
      <c r="C18" s="194">
        <v>0</v>
      </c>
      <c r="D18" s="91">
        <v>0</v>
      </c>
      <c r="E18" s="102"/>
      <c r="F18" s="94"/>
      <c r="G18" s="73" t="e">
        <f t="shared" si="0"/>
        <v>#DIV/0!</v>
      </c>
      <c r="H18" s="21"/>
    </row>
    <row r="19" spans="1:9" hidden="1">
      <c r="A19" s="21"/>
      <c r="B19" s="41" t="s">
        <v>32</v>
      </c>
      <c r="C19" s="194">
        <v>0</v>
      </c>
      <c r="D19" s="91">
        <v>0</v>
      </c>
      <c r="E19" s="102"/>
      <c r="F19" s="94"/>
      <c r="G19" s="73" t="e">
        <f t="shared" si="0"/>
        <v>#DIV/0!</v>
      </c>
      <c r="H19" s="21"/>
    </row>
    <row r="20" spans="1:9" hidden="1">
      <c r="A20" s="21"/>
      <c r="B20" s="41" t="s">
        <v>33</v>
      </c>
      <c r="C20" s="194">
        <v>0</v>
      </c>
      <c r="D20" s="91">
        <v>0</v>
      </c>
      <c r="E20" s="102"/>
      <c r="F20" s="94"/>
      <c r="G20" s="73" t="e">
        <f t="shared" si="0"/>
        <v>#DIV/0!</v>
      </c>
      <c r="H20" s="21"/>
    </row>
    <row r="21" spans="1:9" hidden="1">
      <c r="A21" s="21"/>
      <c r="B21" s="41" t="s">
        <v>34</v>
      </c>
      <c r="C21" s="194">
        <v>0</v>
      </c>
      <c r="D21" s="91">
        <v>0</v>
      </c>
      <c r="E21" s="101"/>
      <c r="F21" s="94"/>
      <c r="G21" s="73" t="e">
        <f t="shared" si="0"/>
        <v>#DIV/0!</v>
      </c>
      <c r="H21" s="21"/>
    </row>
    <row r="22" spans="1:9" hidden="1">
      <c r="A22" s="21"/>
      <c r="B22" s="41" t="s">
        <v>35</v>
      </c>
      <c r="C22" s="194">
        <v>0</v>
      </c>
      <c r="D22" s="91">
        <v>0</v>
      </c>
      <c r="E22" s="101"/>
      <c r="F22" s="94"/>
      <c r="G22" s="73" t="e">
        <f t="shared" si="0"/>
        <v>#DIV/0!</v>
      </c>
      <c r="H22" s="21"/>
    </row>
    <row r="23" spans="1:9" hidden="1">
      <c r="A23" s="21"/>
      <c r="B23" s="41" t="s">
        <v>36</v>
      </c>
      <c r="C23" s="194">
        <v>0</v>
      </c>
      <c r="D23" s="91">
        <v>0</v>
      </c>
      <c r="E23" s="101"/>
      <c r="F23" s="94"/>
      <c r="G23" s="73" t="e">
        <f t="shared" si="0"/>
        <v>#DIV/0!</v>
      </c>
      <c r="H23" s="21"/>
    </row>
    <row r="24" spans="1:9" hidden="1">
      <c r="A24" s="21"/>
      <c r="B24" s="41" t="s">
        <v>37</v>
      </c>
      <c r="C24" s="194">
        <v>0</v>
      </c>
      <c r="D24" s="91">
        <v>0</v>
      </c>
      <c r="E24" s="101"/>
      <c r="F24" s="94"/>
      <c r="G24" s="73" t="e">
        <f t="shared" si="0"/>
        <v>#DIV/0!</v>
      </c>
      <c r="H24" s="21"/>
    </row>
    <row r="25" spans="1:9" hidden="1">
      <c r="A25" s="21"/>
      <c r="B25" s="41" t="s">
        <v>40</v>
      </c>
      <c r="C25" s="194">
        <v>0</v>
      </c>
      <c r="D25" s="91">
        <v>0</v>
      </c>
      <c r="E25" s="101"/>
      <c r="F25" s="94"/>
      <c r="G25" s="73" t="e">
        <f t="shared" si="0"/>
        <v>#DIV/0!</v>
      </c>
      <c r="H25" s="21"/>
    </row>
    <row r="26" spans="1:9">
      <c r="A26" s="21"/>
      <c r="B26" s="41" t="s">
        <v>26</v>
      </c>
      <c r="C26" s="194">
        <v>2</v>
      </c>
      <c r="D26" s="91">
        <v>5</v>
      </c>
      <c r="E26" s="101"/>
      <c r="F26" s="117">
        <v>5</v>
      </c>
      <c r="G26" s="73">
        <f t="shared" si="0"/>
        <v>1</v>
      </c>
      <c r="H26" s="21"/>
      <c r="I26" s="285"/>
    </row>
    <row r="27" spans="1:9">
      <c r="A27" s="21"/>
      <c r="B27" s="41" t="s">
        <v>29</v>
      </c>
      <c r="C27" s="194">
        <v>1</v>
      </c>
      <c r="D27" s="91">
        <v>1</v>
      </c>
      <c r="E27" s="101"/>
      <c r="F27" s="117"/>
      <c r="G27" s="73">
        <f t="shared" si="0"/>
        <v>0</v>
      </c>
      <c r="H27" s="21"/>
    </row>
    <row r="28" spans="1:9">
      <c r="A28" s="21"/>
      <c r="B28" s="41" t="s">
        <v>38</v>
      </c>
      <c r="C28" s="194">
        <v>9</v>
      </c>
      <c r="D28" s="91">
        <v>9</v>
      </c>
      <c r="E28" s="101"/>
      <c r="F28" s="117">
        <v>9</v>
      </c>
      <c r="G28" s="73">
        <f t="shared" si="0"/>
        <v>1</v>
      </c>
      <c r="H28" s="21"/>
    </row>
    <row r="29" spans="1:9">
      <c r="A29" s="21"/>
      <c r="B29" s="41" t="s">
        <v>39</v>
      </c>
      <c r="C29" s="194">
        <v>49</v>
      </c>
      <c r="D29" s="91">
        <v>49</v>
      </c>
      <c r="E29" s="103" t="s">
        <v>314</v>
      </c>
      <c r="F29" s="117">
        <v>49</v>
      </c>
      <c r="G29" s="73">
        <f t="shared" si="0"/>
        <v>1</v>
      </c>
      <c r="H29" s="21"/>
    </row>
    <row r="30" spans="1:9">
      <c r="A30" s="21"/>
      <c r="B30" s="41" t="s">
        <v>41</v>
      </c>
      <c r="C30" s="194">
        <v>10</v>
      </c>
      <c r="D30" s="91">
        <v>10</v>
      </c>
      <c r="E30" s="101"/>
      <c r="F30" s="117">
        <v>8</v>
      </c>
      <c r="G30" s="73">
        <f t="shared" si="0"/>
        <v>0.8</v>
      </c>
      <c r="H30" s="21"/>
    </row>
    <row r="31" spans="1:9">
      <c r="A31" s="21"/>
      <c r="B31" s="41" t="s">
        <v>42</v>
      </c>
      <c r="C31" s="194">
        <v>1</v>
      </c>
      <c r="D31" s="91">
        <v>1</v>
      </c>
      <c r="E31" s="101"/>
      <c r="F31" s="117">
        <v>1</v>
      </c>
      <c r="G31" s="73">
        <f t="shared" si="0"/>
        <v>1</v>
      </c>
      <c r="H31" s="21"/>
      <c r="I31" s="285"/>
    </row>
    <row r="32" spans="1:9">
      <c r="A32" s="21"/>
      <c r="B32" s="41" t="s">
        <v>43</v>
      </c>
      <c r="C32" s="194">
        <v>200</v>
      </c>
      <c r="D32" s="91">
        <v>221</v>
      </c>
      <c r="E32" s="101"/>
      <c r="F32" s="117">
        <v>162</v>
      </c>
      <c r="G32" s="73">
        <f t="shared" si="0"/>
        <v>0.73303167420814475</v>
      </c>
      <c r="H32" s="21"/>
      <c r="I32" s="285"/>
    </row>
    <row r="33" spans="1:9">
      <c r="A33" s="21"/>
      <c r="B33" s="41" t="s">
        <v>44</v>
      </c>
      <c r="C33" s="194">
        <v>109</v>
      </c>
      <c r="D33" s="91">
        <v>139</v>
      </c>
      <c r="E33" s="101"/>
      <c r="F33" s="117">
        <v>121</v>
      </c>
      <c r="G33" s="73">
        <f t="shared" si="0"/>
        <v>0.87050359712230219</v>
      </c>
      <c r="H33" s="21"/>
      <c r="I33" s="285"/>
    </row>
    <row r="34" spans="1:9">
      <c r="A34" s="21"/>
      <c r="B34" s="41" t="s">
        <v>45</v>
      </c>
      <c r="C34" s="194">
        <v>28</v>
      </c>
      <c r="D34" s="91">
        <v>38</v>
      </c>
      <c r="E34" s="101"/>
      <c r="F34" s="117">
        <v>28</v>
      </c>
      <c r="G34" s="73">
        <f t="shared" si="0"/>
        <v>0.73684210526315785</v>
      </c>
      <c r="H34" s="21"/>
      <c r="I34" s="285"/>
    </row>
    <row r="35" spans="1:9">
      <c r="A35" s="21"/>
      <c r="B35" s="41" t="s">
        <v>46</v>
      </c>
      <c r="C35" s="194">
        <v>273</v>
      </c>
      <c r="D35" s="91">
        <v>316</v>
      </c>
      <c r="E35" s="101"/>
      <c r="F35" s="117">
        <f>6+1+3+3+91+15+35+5+8+3+2+28+1+35+2+4+1</f>
        <v>243</v>
      </c>
      <c r="G35" s="73">
        <f t="shared" si="0"/>
        <v>0.76898734177215189</v>
      </c>
      <c r="H35" s="21"/>
      <c r="I35" s="285"/>
    </row>
    <row r="36" spans="1:9">
      <c r="A36" s="21"/>
      <c r="B36" s="41" t="s">
        <v>47</v>
      </c>
      <c r="C36" s="194">
        <v>5</v>
      </c>
      <c r="D36" s="91">
        <v>6</v>
      </c>
      <c r="E36" s="101"/>
      <c r="F36" s="117">
        <v>5</v>
      </c>
      <c r="G36" s="73">
        <f t="shared" si="0"/>
        <v>0.83333333333333337</v>
      </c>
      <c r="H36" s="21"/>
    </row>
    <row r="37" spans="1:9">
      <c r="A37" s="21"/>
      <c r="B37" s="41" t="s">
        <v>48</v>
      </c>
      <c r="C37" s="194">
        <v>50</v>
      </c>
      <c r="D37" s="91">
        <v>50</v>
      </c>
      <c r="E37" s="101"/>
      <c r="F37" s="117">
        <v>42</v>
      </c>
      <c r="G37" s="73">
        <f t="shared" si="0"/>
        <v>0.84</v>
      </c>
      <c r="H37" s="21"/>
      <c r="I37" s="285"/>
    </row>
    <row r="38" spans="1:9">
      <c r="A38" s="21"/>
      <c r="B38" s="41" t="s">
        <v>49</v>
      </c>
      <c r="C38" s="194">
        <v>135</v>
      </c>
      <c r="D38" s="91">
        <v>137</v>
      </c>
      <c r="E38" s="101"/>
      <c r="F38" s="117">
        <v>131</v>
      </c>
      <c r="G38" s="73">
        <f t="shared" si="0"/>
        <v>0.95620437956204385</v>
      </c>
      <c r="H38" s="21"/>
      <c r="I38" s="285"/>
    </row>
    <row r="39" spans="1:9">
      <c r="A39" s="21"/>
      <c r="B39" s="41" t="s">
        <v>50</v>
      </c>
      <c r="C39" s="194">
        <v>110</v>
      </c>
      <c r="D39" s="91">
        <v>111</v>
      </c>
      <c r="E39" s="101"/>
      <c r="F39" s="117">
        <f>21+5+1+30+21+8+10+1+1</f>
        <v>98</v>
      </c>
      <c r="G39" s="73">
        <f t="shared" si="0"/>
        <v>0.88288288288288286</v>
      </c>
      <c r="H39" s="21"/>
      <c r="I39" s="285"/>
    </row>
    <row r="40" spans="1:9">
      <c r="A40" s="21"/>
      <c r="B40" s="41" t="s">
        <v>51</v>
      </c>
      <c r="C40" s="194">
        <v>5</v>
      </c>
      <c r="D40" s="91">
        <v>5</v>
      </c>
      <c r="E40" s="101"/>
      <c r="F40" s="117">
        <v>4</v>
      </c>
      <c r="G40" s="73">
        <f t="shared" si="0"/>
        <v>0.8</v>
      </c>
      <c r="H40" s="21"/>
    </row>
    <row r="41" spans="1:9">
      <c r="A41" s="21"/>
      <c r="B41" s="41" t="s">
        <v>52</v>
      </c>
      <c r="C41" s="194">
        <v>229</v>
      </c>
      <c r="D41" s="91">
        <v>247</v>
      </c>
      <c r="E41" s="101"/>
      <c r="F41" s="117">
        <f>132+59+7+42+17+1</f>
        <v>258</v>
      </c>
      <c r="G41" s="73">
        <f t="shared" si="0"/>
        <v>1.0445344129554657</v>
      </c>
      <c r="H41" s="21"/>
      <c r="I41" s="285"/>
    </row>
    <row r="42" spans="1:9">
      <c r="A42" s="21"/>
      <c r="B42" s="41" t="s">
        <v>28</v>
      </c>
      <c r="C42" s="194">
        <v>0</v>
      </c>
      <c r="D42" s="91">
        <v>1</v>
      </c>
      <c r="E42" s="101"/>
      <c r="F42" s="117">
        <v>1</v>
      </c>
      <c r="G42" s="73">
        <f t="shared" si="0"/>
        <v>1</v>
      </c>
      <c r="H42" s="21"/>
    </row>
    <row r="43" spans="1:9">
      <c r="A43" s="21"/>
      <c r="B43" s="43"/>
      <c r="C43" s="68"/>
      <c r="D43" s="89"/>
      <c r="E43" s="104"/>
      <c r="F43" s="89"/>
      <c r="G43" s="104"/>
      <c r="H43" s="21"/>
    </row>
    <row r="44" spans="1:9" ht="16.5" customHeight="1">
      <c r="A44" s="19"/>
      <c r="B44" s="70" t="s">
        <v>53</v>
      </c>
      <c r="C44" s="193">
        <v>22</v>
      </c>
      <c r="D44" s="199">
        <v>27</v>
      </c>
      <c r="E44" s="100"/>
      <c r="F44" s="116">
        <f>SUM(F47:F50)</f>
        <v>0</v>
      </c>
      <c r="G44" s="118">
        <f t="shared" ref="G44:G50" si="1">F44/(D44)</f>
        <v>0</v>
      </c>
      <c r="H44" s="21"/>
    </row>
    <row r="45" spans="1:9" hidden="1">
      <c r="A45" s="19"/>
      <c r="B45" s="41" t="s">
        <v>54</v>
      </c>
      <c r="C45" s="194">
        <v>0</v>
      </c>
      <c r="D45" s="91">
        <v>0</v>
      </c>
      <c r="E45" s="102"/>
      <c r="F45" s="94">
        <v>0</v>
      </c>
      <c r="G45" s="102" t="e">
        <f t="shared" si="1"/>
        <v>#DIV/0!</v>
      </c>
      <c r="H45" s="21"/>
    </row>
    <row r="46" spans="1:9" hidden="1">
      <c r="A46" s="45"/>
      <c r="B46" s="41" t="s">
        <v>59</v>
      </c>
      <c r="C46" s="194">
        <v>0</v>
      </c>
      <c r="D46" s="91">
        <v>0</v>
      </c>
      <c r="E46" s="101"/>
      <c r="F46" s="94">
        <v>0</v>
      </c>
      <c r="G46" s="101" t="e">
        <f t="shared" si="1"/>
        <v>#DIV/0!</v>
      </c>
      <c r="H46" s="21"/>
    </row>
    <row r="47" spans="1:9">
      <c r="A47" s="45"/>
      <c r="B47" s="41" t="s">
        <v>56</v>
      </c>
      <c r="C47" s="194">
        <v>6</v>
      </c>
      <c r="D47" s="91">
        <v>6</v>
      </c>
      <c r="E47" s="101"/>
      <c r="F47" s="117"/>
      <c r="G47" s="73">
        <f t="shared" si="1"/>
        <v>0</v>
      </c>
      <c r="H47" s="21"/>
    </row>
    <row r="48" spans="1:9">
      <c r="A48" s="45"/>
      <c r="B48" s="41" t="s">
        <v>57</v>
      </c>
      <c r="C48" s="194">
        <v>16</v>
      </c>
      <c r="D48" s="91">
        <v>16</v>
      </c>
      <c r="E48" s="103" t="s">
        <v>315</v>
      </c>
      <c r="F48" s="117"/>
      <c r="G48" s="73">
        <f t="shared" si="1"/>
        <v>0</v>
      </c>
      <c r="H48" s="21"/>
    </row>
    <row r="49" spans="1:8">
      <c r="A49" s="45"/>
      <c r="B49" s="41" t="s">
        <v>55</v>
      </c>
      <c r="C49" s="194">
        <v>0</v>
      </c>
      <c r="D49" s="91">
        <v>1</v>
      </c>
      <c r="E49" s="103" t="s">
        <v>316</v>
      </c>
      <c r="F49" s="117"/>
      <c r="G49" s="73">
        <f t="shared" si="1"/>
        <v>0</v>
      </c>
      <c r="H49" s="21"/>
    </row>
    <row r="50" spans="1:8">
      <c r="A50" s="45"/>
      <c r="B50" s="41" t="s">
        <v>58</v>
      </c>
      <c r="C50" s="194">
        <v>0</v>
      </c>
      <c r="D50" s="91">
        <v>4</v>
      </c>
      <c r="E50" s="103" t="s">
        <v>316</v>
      </c>
      <c r="F50" s="117"/>
      <c r="G50" s="73">
        <f t="shared" si="1"/>
        <v>0</v>
      </c>
      <c r="H50" s="21"/>
    </row>
    <row r="51" spans="1:8">
      <c r="A51" s="45"/>
      <c r="B51" s="43"/>
      <c r="C51" s="68"/>
      <c r="D51" s="89"/>
      <c r="E51" s="104"/>
      <c r="F51" s="89"/>
      <c r="G51" s="104"/>
      <c r="H51" s="21"/>
    </row>
    <row r="52" spans="1:8">
      <c r="A52" s="19"/>
      <c r="B52" s="70" t="s">
        <v>60</v>
      </c>
      <c r="C52" s="193">
        <v>40</v>
      </c>
      <c r="D52" s="199">
        <v>40</v>
      </c>
      <c r="E52" s="100"/>
      <c r="F52" s="116">
        <f>SUM(F55:F65)</f>
        <v>9</v>
      </c>
      <c r="G52" s="73">
        <f t="shared" ref="G52:G64" si="2">F52/(D52)</f>
        <v>0.22500000000000001</v>
      </c>
      <c r="H52" s="21"/>
    </row>
    <row r="53" spans="1:8" hidden="1">
      <c r="A53" s="19"/>
      <c r="B53" s="41" t="s">
        <v>61</v>
      </c>
      <c r="C53" s="194">
        <v>0</v>
      </c>
      <c r="D53" s="91">
        <v>0</v>
      </c>
      <c r="E53" s="102"/>
      <c r="F53" s="94">
        <v>0</v>
      </c>
      <c r="G53" s="73" t="e">
        <f t="shared" si="2"/>
        <v>#DIV/0!</v>
      </c>
      <c r="H53" s="21"/>
    </row>
    <row r="54" spans="1:8" hidden="1">
      <c r="A54" s="45"/>
      <c r="B54" s="44" t="s">
        <v>62</v>
      </c>
      <c r="C54" s="194">
        <v>0</v>
      </c>
      <c r="D54" s="91">
        <v>0</v>
      </c>
      <c r="E54" s="102"/>
      <c r="F54" s="94">
        <v>0</v>
      </c>
      <c r="G54" s="73" t="e">
        <f t="shared" si="2"/>
        <v>#DIV/0!</v>
      </c>
      <c r="H54" s="21"/>
    </row>
    <row r="55" spans="1:8">
      <c r="A55" s="45"/>
      <c r="B55" s="44" t="s">
        <v>63</v>
      </c>
      <c r="C55" s="194">
        <v>1</v>
      </c>
      <c r="D55" s="91">
        <v>1</v>
      </c>
      <c r="E55" s="101"/>
      <c r="F55" s="117">
        <v>1</v>
      </c>
      <c r="G55" s="73">
        <f t="shared" si="2"/>
        <v>1</v>
      </c>
      <c r="H55" s="21"/>
    </row>
    <row r="56" spans="1:8">
      <c r="A56" s="45"/>
      <c r="B56" s="41" t="s">
        <v>64</v>
      </c>
      <c r="C56" s="194">
        <v>1</v>
      </c>
      <c r="D56" s="91">
        <v>1</v>
      </c>
      <c r="E56" s="101"/>
      <c r="F56" s="117">
        <v>1</v>
      </c>
      <c r="G56" s="73">
        <f t="shared" si="2"/>
        <v>1</v>
      </c>
      <c r="H56" s="21"/>
    </row>
    <row r="57" spans="1:8">
      <c r="A57" s="45"/>
      <c r="B57" s="44" t="s">
        <v>65</v>
      </c>
      <c r="C57" s="194">
        <v>1</v>
      </c>
      <c r="D57" s="91">
        <v>1</v>
      </c>
      <c r="E57" s="101"/>
      <c r="F57" s="117">
        <v>1</v>
      </c>
      <c r="G57" s="73">
        <f t="shared" si="2"/>
        <v>1</v>
      </c>
      <c r="H57" s="21"/>
    </row>
    <row r="58" spans="1:8">
      <c r="A58" s="45"/>
      <c r="B58" s="44" t="s">
        <v>66</v>
      </c>
      <c r="C58" s="194">
        <v>1</v>
      </c>
      <c r="D58" s="91">
        <v>1</v>
      </c>
      <c r="E58" s="101"/>
      <c r="F58" s="117">
        <v>1</v>
      </c>
      <c r="G58" s="73">
        <f t="shared" si="2"/>
        <v>1</v>
      </c>
      <c r="H58" s="21"/>
    </row>
    <row r="59" spans="1:8">
      <c r="A59" s="45"/>
      <c r="B59" s="41" t="s">
        <v>67</v>
      </c>
      <c r="C59" s="194">
        <v>1</v>
      </c>
      <c r="D59" s="91">
        <v>1</v>
      </c>
      <c r="E59" s="101"/>
      <c r="F59" s="117"/>
      <c r="G59" s="73">
        <f t="shared" si="2"/>
        <v>0</v>
      </c>
      <c r="H59" s="21"/>
    </row>
    <row r="60" spans="1:8">
      <c r="A60" s="45"/>
      <c r="B60" s="41" t="s">
        <v>68</v>
      </c>
      <c r="C60" s="194">
        <v>3</v>
      </c>
      <c r="D60" s="91">
        <v>3</v>
      </c>
      <c r="E60" s="101"/>
      <c r="F60" s="117">
        <v>2</v>
      </c>
      <c r="G60" s="73">
        <f t="shared" si="2"/>
        <v>0.66666666666666663</v>
      </c>
      <c r="H60" s="21"/>
    </row>
    <row r="61" spans="1:8">
      <c r="A61" s="45"/>
      <c r="B61" s="41" t="s">
        <v>69</v>
      </c>
      <c r="C61" s="194">
        <v>2</v>
      </c>
      <c r="D61" s="91">
        <v>2</v>
      </c>
      <c r="E61" s="101"/>
      <c r="F61" s="117">
        <v>2</v>
      </c>
      <c r="G61" s="73">
        <f t="shared" si="2"/>
        <v>1</v>
      </c>
      <c r="H61" s="21"/>
    </row>
    <row r="62" spans="1:8">
      <c r="A62" s="45"/>
      <c r="B62" s="41" t="s">
        <v>70</v>
      </c>
      <c r="C62" s="194">
        <v>25</v>
      </c>
      <c r="D62" s="91">
        <v>25</v>
      </c>
      <c r="E62" s="103" t="s">
        <v>317</v>
      </c>
      <c r="F62" s="117"/>
      <c r="G62" s="73">
        <f t="shared" si="2"/>
        <v>0</v>
      </c>
      <c r="H62" s="21"/>
    </row>
    <row r="63" spans="1:8">
      <c r="A63" s="45"/>
      <c r="B63" s="44" t="s">
        <v>71</v>
      </c>
      <c r="C63" s="194">
        <v>4</v>
      </c>
      <c r="D63" s="91">
        <v>4</v>
      </c>
      <c r="E63" s="101"/>
      <c r="F63" s="117"/>
      <c r="G63" s="73">
        <f t="shared" si="2"/>
        <v>0</v>
      </c>
      <c r="H63" s="21"/>
    </row>
    <row r="64" spans="1:8">
      <c r="A64" s="45"/>
      <c r="B64" s="44" t="s">
        <v>73</v>
      </c>
      <c r="C64" s="194">
        <v>1</v>
      </c>
      <c r="D64" s="91">
        <v>1</v>
      </c>
      <c r="E64" s="101"/>
      <c r="F64" s="117">
        <v>1</v>
      </c>
      <c r="G64" s="73">
        <f t="shared" si="2"/>
        <v>1</v>
      </c>
      <c r="H64" s="21"/>
    </row>
    <row r="65" spans="1:8">
      <c r="A65" s="45"/>
      <c r="B65" s="41" t="s">
        <v>72</v>
      </c>
      <c r="C65" s="194">
        <v>0</v>
      </c>
      <c r="D65" s="91">
        <v>0</v>
      </c>
      <c r="E65" s="103" t="s">
        <v>320</v>
      </c>
      <c r="F65" s="117"/>
      <c r="G65" s="73"/>
      <c r="H65" s="21"/>
    </row>
    <row r="66" spans="1:8">
      <c r="A66" s="45"/>
      <c r="B66" s="43"/>
      <c r="C66" s="68"/>
      <c r="D66" s="89"/>
      <c r="E66" s="104"/>
      <c r="F66" s="89"/>
      <c r="G66" s="104"/>
      <c r="H66" s="21"/>
    </row>
    <row r="67" spans="1:8">
      <c r="A67" s="19"/>
      <c r="B67" s="70" t="s">
        <v>74</v>
      </c>
      <c r="C67" s="193">
        <v>535</v>
      </c>
      <c r="D67" s="199">
        <v>539</v>
      </c>
      <c r="E67" s="100"/>
      <c r="F67" s="115">
        <f>SUM(F95:F123)</f>
        <v>512</v>
      </c>
      <c r="G67" s="73">
        <f t="shared" ref="G67:G123" si="3">F67/(D67)</f>
        <v>0.94990723562152135</v>
      </c>
      <c r="H67" s="21"/>
    </row>
    <row r="68" spans="1:8" hidden="1">
      <c r="A68" s="19"/>
      <c r="B68" s="41" t="s">
        <v>75</v>
      </c>
      <c r="C68" s="194">
        <v>0</v>
      </c>
      <c r="D68" s="91">
        <v>0</v>
      </c>
      <c r="E68" s="102"/>
      <c r="F68" s="94">
        <v>0</v>
      </c>
      <c r="G68" s="73" t="e">
        <f t="shared" si="3"/>
        <v>#DIV/0!</v>
      </c>
      <c r="H68" s="21"/>
    </row>
    <row r="69" spans="1:8" hidden="1">
      <c r="A69" s="45"/>
      <c r="B69" s="41" t="s">
        <v>76</v>
      </c>
      <c r="C69" s="194">
        <v>0</v>
      </c>
      <c r="D69" s="91">
        <v>0</v>
      </c>
      <c r="E69" s="102"/>
      <c r="F69" s="94">
        <v>0</v>
      </c>
      <c r="G69" s="73" t="e">
        <f t="shared" si="3"/>
        <v>#DIV/0!</v>
      </c>
      <c r="H69" s="21"/>
    </row>
    <row r="70" spans="1:8" hidden="1">
      <c r="A70" s="45"/>
      <c r="B70" s="41" t="s">
        <v>77</v>
      </c>
      <c r="C70" s="194">
        <v>0</v>
      </c>
      <c r="D70" s="91">
        <v>0</v>
      </c>
      <c r="E70" s="102"/>
      <c r="F70" s="94">
        <v>0</v>
      </c>
      <c r="G70" s="73" t="e">
        <f t="shared" si="3"/>
        <v>#DIV/0!</v>
      </c>
      <c r="H70" s="21"/>
    </row>
    <row r="71" spans="1:8" hidden="1">
      <c r="A71" s="45"/>
      <c r="B71" s="41" t="s">
        <v>78</v>
      </c>
      <c r="C71" s="194">
        <v>0</v>
      </c>
      <c r="D71" s="91">
        <v>0</v>
      </c>
      <c r="E71" s="102"/>
      <c r="F71" s="94">
        <v>0</v>
      </c>
      <c r="G71" s="73" t="e">
        <f t="shared" si="3"/>
        <v>#DIV/0!</v>
      </c>
      <c r="H71" s="21"/>
    </row>
    <row r="72" spans="1:8" hidden="1">
      <c r="A72" s="45"/>
      <c r="B72" s="41" t="s">
        <v>80</v>
      </c>
      <c r="C72" s="194">
        <v>0</v>
      </c>
      <c r="D72" s="91">
        <v>0</v>
      </c>
      <c r="E72" s="102"/>
      <c r="F72" s="94">
        <v>0</v>
      </c>
      <c r="G72" s="73" t="e">
        <f t="shared" si="3"/>
        <v>#DIV/0!</v>
      </c>
      <c r="H72" s="21"/>
    </row>
    <row r="73" spans="1:8" hidden="1">
      <c r="A73" s="45"/>
      <c r="B73" s="41" t="s">
        <v>81</v>
      </c>
      <c r="C73" s="194">
        <v>0</v>
      </c>
      <c r="D73" s="91">
        <v>0</v>
      </c>
      <c r="E73" s="102"/>
      <c r="F73" s="94">
        <v>0</v>
      </c>
      <c r="G73" s="73" t="e">
        <f t="shared" si="3"/>
        <v>#DIV/0!</v>
      </c>
      <c r="H73" s="21"/>
    </row>
    <row r="74" spans="1:8" hidden="1">
      <c r="A74" s="45"/>
      <c r="B74" s="41" t="s">
        <v>82</v>
      </c>
      <c r="C74" s="194">
        <v>0</v>
      </c>
      <c r="D74" s="91">
        <v>0</v>
      </c>
      <c r="E74" s="101"/>
      <c r="F74" s="94">
        <v>0</v>
      </c>
      <c r="G74" s="73" t="e">
        <f t="shared" si="3"/>
        <v>#DIV/0!</v>
      </c>
      <c r="H74" s="21"/>
    </row>
    <row r="75" spans="1:8" hidden="1">
      <c r="A75" s="45"/>
      <c r="B75" s="41" t="s">
        <v>83</v>
      </c>
      <c r="C75" s="194">
        <v>0</v>
      </c>
      <c r="D75" s="91">
        <v>0</v>
      </c>
      <c r="E75" s="101"/>
      <c r="F75" s="94">
        <v>0</v>
      </c>
      <c r="G75" s="73" t="e">
        <f t="shared" si="3"/>
        <v>#DIV/0!</v>
      </c>
      <c r="H75" s="21"/>
    </row>
    <row r="76" spans="1:8" hidden="1">
      <c r="A76" s="45"/>
      <c r="B76" s="41" t="s">
        <v>85</v>
      </c>
      <c r="C76" s="194">
        <v>0</v>
      </c>
      <c r="D76" s="91">
        <v>0</v>
      </c>
      <c r="E76" s="101"/>
      <c r="F76" s="94">
        <v>0</v>
      </c>
      <c r="G76" s="73" t="e">
        <f t="shared" si="3"/>
        <v>#DIV/0!</v>
      </c>
      <c r="H76" s="21"/>
    </row>
    <row r="77" spans="1:8" hidden="1">
      <c r="A77" s="45"/>
      <c r="B77" s="41" t="s">
        <v>90</v>
      </c>
      <c r="C77" s="194">
        <v>0</v>
      </c>
      <c r="D77" s="91">
        <v>0</v>
      </c>
      <c r="E77" s="101"/>
      <c r="F77" s="94">
        <v>0</v>
      </c>
      <c r="G77" s="73" t="e">
        <f t="shared" si="3"/>
        <v>#DIV/0!</v>
      </c>
      <c r="H77" s="21"/>
    </row>
    <row r="78" spans="1:8" hidden="1">
      <c r="A78" s="45"/>
      <c r="B78" s="41" t="s">
        <v>91</v>
      </c>
      <c r="C78" s="194">
        <v>0</v>
      </c>
      <c r="D78" s="91">
        <v>0</v>
      </c>
      <c r="E78" s="101"/>
      <c r="F78" s="94">
        <v>0</v>
      </c>
      <c r="G78" s="73" t="e">
        <f t="shared" si="3"/>
        <v>#DIV/0!</v>
      </c>
      <c r="H78" s="21"/>
    </row>
    <row r="79" spans="1:8" hidden="1">
      <c r="A79" s="45"/>
      <c r="B79" s="41" t="s">
        <v>92</v>
      </c>
      <c r="C79" s="194">
        <v>0</v>
      </c>
      <c r="D79" s="91">
        <v>0</v>
      </c>
      <c r="E79" s="102"/>
      <c r="F79" s="94">
        <v>0</v>
      </c>
      <c r="G79" s="73" t="e">
        <f t="shared" si="3"/>
        <v>#DIV/0!</v>
      </c>
      <c r="H79" s="21"/>
    </row>
    <row r="80" spans="1:8" hidden="1">
      <c r="A80" s="45"/>
      <c r="B80" s="41" t="s">
        <v>93</v>
      </c>
      <c r="C80" s="194">
        <v>0</v>
      </c>
      <c r="D80" s="91">
        <v>0</v>
      </c>
      <c r="E80" s="101"/>
      <c r="F80" s="94">
        <v>0</v>
      </c>
      <c r="G80" s="73" t="e">
        <f t="shared" si="3"/>
        <v>#DIV/0!</v>
      </c>
      <c r="H80" s="21"/>
    </row>
    <row r="81" spans="1:8" hidden="1">
      <c r="A81" s="45"/>
      <c r="B81" s="41" t="s">
        <v>94</v>
      </c>
      <c r="C81" s="194">
        <v>0</v>
      </c>
      <c r="D81" s="91">
        <v>0</v>
      </c>
      <c r="E81" s="101"/>
      <c r="F81" s="94">
        <v>0</v>
      </c>
      <c r="G81" s="73" t="e">
        <f t="shared" si="3"/>
        <v>#DIV/0!</v>
      </c>
      <c r="H81" s="21"/>
    </row>
    <row r="82" spans="1:8" hidden="1">
      <c r="A82" s="45"/>
      <c r="B82" s="41" t="s">
        <v>97</v>
      </c>
      <c r="C82" s="194">
        <v>0</v>
      </c>
      <c r="D82" s="91">
        <v>0</v>
      </c>
      <c r="E82" s="101"/>
      <c r="F82" s="94">
        <v>0</v>
      </c>
      <c r="G82" s="73" t="e">
        <f t="shared" si="3"/>
        <v>#DIV/0!</v>
      </c>
      <c r="H82" s="21"/>
    </row>
    <row r="83" spans="1:8" hidden="1">
      <c r="A83" s="45"/>
      <c r="B83" s="41" t="s">
        <v>98</v>
      </c>
      <c r="C83" s="194">
        <v>0</v>
      </c>
      <c r="D83" s="91">
        <v>0</v>
      </c>
      <c r="E83" s="101"/>
      <c r="F83" s="94">
        <v>0</v>
      </c>
      <c r="G83" s="73" t="e">
        <f t="shared" si="3"/>
        <v>#DIV/0!</v>
      </c>
      <c r="H83" s="21"/>
    </row>
    <row r="84" spans="1:8" hidden="1">
      <c r="A84" s="45"/>
      <c r="B84" s="41" t="s">
        <v>99</v>
      </c>
      <c r="C84" s="194">
        <v>0</v>
      </c>
      <c r="D84" s="91">
        <v>0</v>
      </c>
      <c r="E84" s="101"/>
      <c r="F84" s="94">
        <v>0</v>
      </c>
      <c r="G84" s="73" t="e">
        <f t="shared" si="3"/>
        <v>#DIV/0!</v>
      </c>
      <c r="H84" s="21"/>
    </row>
    <row r="85" spans="1:8" hidden="1">
      <c r="A85" s="45"/>
      <c r="B85" s="41" t="s">
        <v>102</v>
      </c>
      <c r="C85" s="194">
        <v>0</v>
      </c>
      <c r="D85" s="91">
        <v>0</v>
      </c>
      <c r="E85" s="101"/>
      <c r="F85" s="94">
        <v>0</v>
      </c>
      <c r="G85" s="73" t="e">
        <f t="shared" si="3"/>
        <v>#DIV/0!</v>
      </c>
      <c r="H85" s="21"/>
    </row>
    <row r="86" spans="1:8" hidden="1">
      <c r="A86" s="45"/>
      <c r="B86" s="41" t="s">
        <v>103</v>
      </c>
      <c r="C86" s="194">
        <v>0</v>
      </c>
      <c r="D86" s="91">
        <v>0</v>
      </c>
      <c r="E86" s="101"/>
      <c r="F86" s="94">
        <v>0</v>
      </c>
      <c r="G86" s="73" t="e">
        <f t="shared" si="3"/>
        <v>#DIV/0!</v>
      </c>
      <c r="H86" s="21"/>
    </row>
    <row r="87" spans="1:8" hidden="1">
      <c r="A87" s="45"/>
      <c r="B87" s="41" t="s">
        <v>104</v>
      </c>
      <c r="C87" s="194">
        <v>0</v>
      </c>
      <c r="D87" s="91">
        <v>0</v>
      </c>
      <c r="E87" s="101"/>
      <c r="F87" s="94">
        <v>0</v>
      </c>
      <c r="G87" s="73" t="e">
        <f t="shared" si="3"/>
        <v>#DIV/0!</v>
      </c>
      <c r="H87" s="21"/>
    </row>
    <row r="88" spans="1:8" hidden="1">
      <c r="A88" s="45"/>
      <c r="B88" s="41" t="s">
        <v>105</v>
      </c>
      <c r="C88" s="194">
        <v>0</v>
      </c>
      <c r="D88" s="91">
        <v>0</v>
      </c>
      <c r="E88" s="101"/>
      <c r="F88" s="94">
        <v>0</v>
      </c>
      <c r="G88" s="73" t="e">
        <f t="shared" si="3"/>
        <v>#DIV/0!</v>
      </c>
      <c r="H88" s="21"/>
    </row>
    <row r="89" spans="1:8" hidden="1">
      <c r="A89" s="45"/>
      <c r="B89" s="41" t="s">
        <v>107</v>
      </c>
      <c r="C89" s="194">
        <v>0</v>
      </c>
      <c r="D89" s="91">
        <v>0</v>
      </c>
      <c r="E89" s="101"/>
      <c r="F89" s="94">
        <v>0</v>
      </c>
      <c r="G89" s="73" t="e">
        <f t="shared" si="3"/>
        <v>#DIV/0!</v>
      </c>
      <c r="H89" s="21"/>
    </row>
    <row r="90" spans="1:8" hidden="1">
      <c r="A90" s="45"/>
      <c r="B90" s="41" t="s">
        <v>113</v>
      </c>
      <c r="C90" s="194">
        <v>0</v>
      </c>
      <c r="D90" s="91">
        <v>0</v>
      </c>
      <c r="E90" s="101"/>
      <c r="F90" s="94">
        <v>0</v>
      </c>
      <c r="G90" s="73" t="e">
        <f t="shared" si="3"/>
        <v>#DIV/0!</v>
      </c>
      <c r="H90" s="21"/>
    </row>
    <row r="91" spans="1:8" hidden="1">
      <c r="A91" s="45"/>
      <c r="B91" s="41" t="s">
        <v>115</v>
      </c>
      <c r="C91" s="194">
        <v>0</v>
      </c>
      <c r="D91" s="91">
        <v>0</v>
      </c>
      <c r="E91" s="101"/>
      <c r="F91" s="94">
        <v>0</v>
      </c>
      <c r="G91" s="73" t="e">
        <f t="shared" si="3"/>
        <v>#DIV/0!</v>
      </c>
      <c r="H91" s="21"/>
    </row>
    <row r="92" spans="1:8" hidden="1">
      <c r="A92" s="45"/>
      <c r="B92" s="41" t="s">
        <v>119</v>
      </c>
      <c r="C92" s="194">
        <v>0</v>
      </c>
      <c r="D92" s="91">
        <v>0</v>
      </c>
      <c r="E92" s="101"/>
      <c r="F92" s="94">
        <v>0</v>
      </c>
      <c r="G92" s="73" t="e">
        <f t="shared" si="3"/>
        <v>#DIV/0!</v>
      </c>
      <c r="H92" s="21"/>
    </row>
    <row r="93" spans="1:8" hidden="1">
      <c r="A93" s="45"/>
      <c r="B93" s="41" t="s">
        <v>121</v>
      </c>
      <c r="C93" s="194">
        <v>0</v>
      </c>
      <c r="D93" s="91">
        <v>0</v>
      </c>
      <c r="E93" s="101"/>
      <c r="F93" s="94">
        <v>0</v>
      </c>
      <c r="G93" s="73" t="e">
        <f t="shared" si="3"/>
        <v>#DIV/0!</v>
      </c>
      <c r="H93" s="21"/>
    </row>
    <row r="94" spans="1:8" hidden="1">
      <c r="A94" s="45"/>
      <c r="B94" s="41" t="s">
        <v>123</v>
      </c>
      <c r="C94" s="194">
        <v>0</v>
      </c>
      <c r="D94" s="91">
        <v>0</v>
      </c>
      <c r="E94" s="101"/>
      <c r="F94" s="94">
        <v>0</v>
      </c>
      <c r="G94" s="73" t="e">
        <f t="shared" si="3"/>
        <v>#DIV/0!</v>
      </c>
      <c r="H94" s="21"/>
    </row>
    <row r="95" spans="1:8">
      <c r="A95" s="45"/>
      <c r="B95" s="41" t="s">
        <v>299</v>
      </c>
      <c r="C95" s="194">
        <v>1</v>
      </c>
      <c r="D95" s="91">
        <v>1</v>
      </c>
      <c r="E95" s="101"/>
      <c r="F95" s="117">
        <v>1</v>
      </c>
      <c r="G95" s="73">
        <f t="shared" si="3"/>
        <v>1</v>
      </c>
      <c r="H95" s="21"/>
    </row>
    <row r="96" spans="1:8">
      <c r="A96" s="45"/>
      <c r="B96" s="41" t="s">
        <v>79</v>
      </c>
      <c r="C96" s="194">
        <v>10</v>
      </c>
      <c r="D96" s="91">
        <v>10</v>
      </c>
      <c r="E96" s="101"/>
      <c r="F96" s="117">
        <v>10</v>
      </c>
      <c r="G96" s="73">
        <f t="shared" si="3"/>
        <v>1</v>
      </c>
      <c r="H96" s="21"/>
    </row>
    <row r="97" spans="1:8">
      <c r="A97" s="45"/>
      <c r="B97" s="41" t="s">
        <v>84</v>
      </c>
      <c r="C97" s="194">
        <v>16</v>
      </c>
      <c r="D97" s="91">
        <v>30</v>
      </c>
      <c r="E97" s="101"/>
      <c r="F97" s="117">
        <v>31</v>
      </c>
      <c r="G97" s="73">
        <f t="shared" si="3"/>
        <v>1.0333333333333334</v>
      </c>
      <c r="H97" s="21"/>
    </row>
    <row r="98" spans="1:8">
      <c r="A98" s="45"/>
      <c r="B98" s="41" t="s">
        <v>86</v>
      </c>
      <c r="C98" s="194">
        <v>2</v>
      </c>
      <c r="D98" s="91">
        <v>2</v>
      </c>
      <c r="E98" s="101"/>
      <c r="F98" s="117">
        <v>2</v>
      </c>
      <c r="G98" s="73">
        <f t="shared" si="3"/>
        <v>1</v>
      </c>
      <c r="H98" s="21"/>
    </row>
    <row r="99" spans="1:8">
      <c r="A99" s="45"/>
      <c r="B99" s="41" t="s">
        <v>87</v>
      </c>
      <c r="C99" s="194">
        <v>2</v>
      </c>
      <c r="D99" s="91">
        <v>2</v>
      </c>
      <c r="E99" s="101"/>
      <c r="F99" s="117">
        <v>2</v>
      </c>
      <c r="G99" s="73">
        <f t="shared" si="3"/>
        <v>1</v>
      </c>
      <c r="H99" s="21"/>
    </row>
    <row r="100" spans="1:8">
      <c r="A100" s="45"/>
      <c r="B100" s="41" t="s">
        <v>89</v>
      </c>
      <c r="C100" s="194">
        <v>32</v>
      </c>
      <c r="D100" s="91">
        <v>32</v>
      </c>
      <c r="E100" s="101"/>
      <c r="F100" s="117">
        <v>28</v>
      </c>
      <c r="G100" s="73">
        <f t="shared" si="3"/>
        <v>0.875</v>
      </c>
      <c r="H100" s="21"/>
    </row>
    <row r="101" spans="1:8">
      <c r="A101" s="45"/>
      <c r="B101" s="41" t="s">
        <v>96</v>
      </c>
      <c r="C101" s="194">
        <v>4</v>
      </c>
      <c r="D101" s="91">
        <v>4</v>
      </c>
      <c r="E101" s="101"/>
      <c r="F101" s="117">
        <v>3</v>
      </c>
      <c r="G101" s="73">
        <f t="shared" si="3"/>
        <v>0.75</v>
      </c>
      <c r="H101" s="21"/>
    </row>
    <row r="102" spans="1:8">
      <c r="A102" s="45"/>
      <c r="B102" s="41" t="s">
        <v>100</v>
      </c>
      <c r="C102" s="194">
        <v>6</v>
      </c>
      <c r="D102" s="91">
        <v>6</v>
      </c>
      <c r="E102" s="101"/>
      <c r="F102" s="117">
        <v>6</v>
      </c>
      <c r="G102" s="73">
        <f t="shared" si="3"/>
        <v>1</v>
      </c>
      <c r="H102" s="21"/>
    </row>
    <row r="103" spans="1:8">
      <c r="A103" s="45"/>
      <c r="B103" s="41" t="s">
        <v>106</v>
      </c>
      <c r="C103" s="194">
        <v>1</v>
      </c>
      <c r="D103" s="91">
        <v>1</v>
      </c>
      <c r="E103" s="101"/>
      <c r="F103" s="117">
        <v>1</v>
      </c>
      <c r="G103" s="73">
        <f t="shared" si="3"/>
        <v>1</v>
      </c>
      <c r="H103" s="21"/>
    </row>
    <row r="104" spans="1:8">
      <c r="A104" s="45"/>
      <c r="B104" s="41" t="s">
        <v>109</v>
      </c>
      <c r="C104" s="194">
        <v>5</v>
      </c>
      <c r="D104" s="91">
        <v>5</v>
      </c>
      <c r="E104" s="101"/>
      <c r="F104" s="117">
        <v>5</v>
      </c>
      <c r="G104" s="73">
        <f t="shared" si="3"/>
        <v>1</v>
      </c>
      <c r="H104" s="21"/>
    </row>
    <row r="105" spans="1:8">
      <c r="A105" s="45"/>
      <c r="B105" s="41" t="s">
        <v>110</v>
      </c>
      <c r="C105" s="194">
        <v>6</v>
      </c>
      <c r="D105" s="91">
        <v>6</v>
      </c>
      <c r="E105" s="101"/>
      <c r="F105" s="117">
        <v>6</v>
      </c>
      <c r="G105" s="73">
        <f t="shared" si="3"/>
        <v>1</v>
      </c>
      <c r="H105" s="21"/>
    </row>
    <row r="106" spans="1:8">
      <c r="A106" s="45"/>
      <c r="B106" s="41" t="s">
        <v>111</v>
      </c>
      <c r="C106" s="194">
        <v>1</v>
      </c>
      <c r="D106" s="91">
        <v>2</v>
      </c>
      <c r="E106" s="101"/>
      <c r="F106" s="117">
        <v>2</v>
      </c>
      <c r="G106" s="73">
        <f t="shared" si="3"/>
        <v>1</v>
      </c>
      <c r="H106" s="21"/>
    </row>
    <row r="107" spans="1:8">
      <c r="A107" s="45"/>
      <c r="B107" s="41" t="s">
        <v>112</v>
      </c>
      <c r="C107" s="194">
        <v>2</v>
      </c>
      <c r="D107" s="91">
        <v>2</v>
      </c>
      <c r="E107" s="101"/>
      <c r="F107" s="117">
        <v>2</v>
      </c>
      <c r="G107" s="73">
        <f t="shared" si="3"/>
        <v>1</v>
      </c>
      <c r="H107" s="21"/>
    </row>
    <row r="108" spans="1:8">
      <c r="A108" s="45"/>
      <c r="B108" s="41" t="s">
        <v>114</v>
      </c>
      <c r="C108" s="194">
        <v>18</v>
      </c>
      <c r="D108" s="91">
        <v>18</v>
      </c>
      <c r="E108" s="101"/>
      <c r="F108" s="117">
        <v>18</v>
      </c>
      <c r="G108" s="73">
        <f t="shared" si="3"/>
        <v>1</v>
      </c>
      <c r="H108" s="21"/>
    </row>
    <row r="109" spans="1:8">
      <c r="A109" s="45"/>
      <c r="B109" s="41" t="s">
        <v>120</v>
      </c>
      <c r="C109" s="194">
        <v>39</v>
      </c>
      <c r="D109" s="91">
        <v>40</v>
      </c>
      <c r="E109" s="101"/>
      <c r="F109" s="117">
        <v>38</v>
      </c>
      <c r="G109" s="73">
        <f t="shared" si="3"/>
        <v>0.95</v>
      </c>
      <c r="H109" s="21"/>
    </row>
    <row r="110" spans="1:8">
      <c r="A110" s="45"/>
      <c r="B110" s="41" t="s">
        <v>124</v>
      </c>
      <c r="C110" s="194">
        <v>31</v>
      </c>
      <c r="D110" s="91">
        <v>32</v>
      </c>
      <c r="E110" s="101"/>
      <c r="F110" s="117">
        <v>29</v>
      </c>
      <c r="G110" s="73">
        <f t="shared" si="3"/>
        <v>0.90625</v>
      </c>
      <c r="H110" s="21"/>
    </row>
    <row r="111" spans="1:8">
      <c r="A111" s="45"/>
      <c r="B111" s="41" t="s">
        <v>125</v>
      </c>
      <c r="C111" s="194">
        <v>38</v>
      </c>
      <c r="D111" s="91">
        <v>38</v>
      </c>
      <c r="E111" s="101"/>
      <c r="F111" s="117">
        <v>37</v>
      </c>
      <c r="G111" s="73">
        <f t="shared" si="3"/>
        <v>0.97368421052631582</v>
      </c>
      <c r="H111" s="21"/>
    </row>
    <row r="112" spans="1:8">
      <c r="A112" s="45"/>
      <c r="B112" s="41" t="s">
        <v>126</v>
      </c>
      <c r="C112" s="194">
        <v>14</v>
      </c>
      <c r="D112" s="91">
        <v>14</v>
      </c>
      <c r="E112" s="101"/>
      <c r="F112" s="117">
        <v>14</v>
      </c>
      <c r="G112" s="73">
        <f t="shared" si="3"/>
        <v>1</v>
      </c>
      <c r="H112" s="21"/>
    </row>
    <row r="113" spans="1:8">
      <c r="A113" s="45"/>
      <c r="B113" s="41" t="s">
        <v>127</v>
      </c>
      <c r="C113" s="194">
        <v>23</v>
      </c>
      <c r="D113" s="91">
        <v>23</v>
      </c>
      <c r="E113" s="101"/>
      <c r="F113" s="117">
        <v>22</v>
      </c>
      <c r="G113" s="73">
        <f t="shared" si="3"/>
        <v>0.95652173913043481</v>
      </c>
      <c r="H113" s="21"/>
    </row>
    <row r="114" spans="1:8">
      <c r="A114" s="45"/>
      <c r="B114" s="41" t="s">
        <v>128</v>
      </c>
      <c r="C114" s="194">
        <v>3</v>
      </c>
      <c r="D114" s="91">
        <v>3</v>
      </c>
      <c r="E114" s="101"/>
      <c r="F114" s="117">
        <v>3</v>
      </c>
      <c r="G114" s="73">
        <f t="shared" si="3"/>
        <v>1</v>
      </c>
      <c r="H114" s="21"/>
    </row>
    <row r="115" spans="1:8">
      <c r="A115" s="45"/>
      <c r="B115" s="41" t="s">
        <v>116</v>
      </c>
      <c r="C115" s="194">
        <v>11</v>
      </c>
      <c r="D115" s="91">
        <v>11</v>
      </c>
      <c r="E115" s="101"/>
      <c r="F115" s="117">
        <v>11</v>
      </c>
      <c r="G115" s="73">
        <f t="shared" si="3"/>
        <v>1</v>
      </c>
      <c r="H115" s="21"/>
    </row>
    <row r="116" spans="1:8">
      <c r="A116" s="45"/>
      <c r="B116" s="41" t="s">
        <v>118</v>
      </c>
      <c r="C116" s="194">
        <v>11</v>
      </c>
      <c r="D116" s="91">
        <v>13</v>
      </c>
      <c r="E116" s="101"/>
      <c r="F116" s="117">
        <v>13</v>
      </c>
      <c r="G116" s="73">
        <f t="shared" si="3"/>
        <v>1</v>
      </c>
      <c r="H116" s="21"/>
    </row>
    <row r="117" spans="1:8">
      <c r="A117" s="45"/>
      <c r="B117" s="41" t="s">
        <v>117</v>
      </c>
      <c r="C117" s="194">
        <v>103</v>
      </c>
      <c r="D117" s="91">
        <v>102</v>
      </c>
      <c r="E117" s="101"/>
      <c r="F117" s="117">
        <v>96</v>
      </c>
      <c r="G117" s="73">
        <f t="shared" si="3"/>
        <v>0.94117647058823528</v>
      </c>
      <c r="H117" s="21"/>
    </row>
    <row r="118" spans="1:8">
      <c r="A118" s="45"/>
      <c r="B118" s="41" t="s">
        <v>101</v>
      </c>
      <c r="C118" s="194">
        <v>43</v>
      </c>
      <c r="D118" s="91">
        <v>42</v>
      </c>
      <c r="E118" s="101"/>
      <c r="F118" s="117">
        <v>34</v>
      </c>
      <c r="G118" s="73">
        <f t="shared" si="3"/>
        <v>0.80952380952380953</v>
      </c>
      <c r="H118" s="21"/>
    </row>
    <row r="119" spans="1:8">
      <c r="A119" s="45"/>
      <c r="B119" s="41" t="s">
        <v>95</v>
      </c>
      <c r="C119" s="194">
        <v>36</v>
      </c>
      <c r="D119" s="91">
        <v>34</v>
      </c>
      <c r="E119" s="101"/>
      <c r="F119" s="117">
        <f>1+32</f>
        <v>33</v>
      </c>
      <c r="G119" s="73">
        <f t="shared" si="3"/>
        <v>0.97058823529411764</v>
      </c>
      <c r="H119" s="21"/>
    </row>
    <row r="120" spans="1:8">
      <c r="A120" s="45"/>
      <c r="B120" s="41" t="s">
        <v>88</v>
      </c>
      <c r="C120" s="194">
        <v>11</v>
      </c>
      <c r="D120" s="91">
        <v>10</v>
      </c>
      <c r="E120" s="101"/>
      <c r="F120" s="117">
        <v>9</v>
      </c>
      <c r="G120" s="73">
        <f t="shared" si="3"/>
        <v>0.9</v>
      </c>
      <c r="H120" s="21"/>
    </row>
    <row r="121" spans="1:8">
      <c r="A121" s="45"/>
      <c r="B121" s="41" t="s">
        <v>108</v>
      </c>
      <c r="C121" s="194">
        <v>9</v>
      </c>
      <c r="D121" s="91">
        <v>8</v>
      </c>
      <c r="E121" s="101"/>
      <c r="F121" s="117">
        <v>8</v>
      </c>
      <c r="G121" s="73">
        <f t="shared" si="3"/>
        <v>1</v>
      </c>
      <c r="H121" s="21"/>
    </row>
    <row r="122" spans="1:8">
      <c r="A122" s="45"/>
      <c r="B122" s="41" t="s">
        <v>122</v>
      </c>
      <c r="C122" s="194">
        <v>14</v>
      </c>
      <c r="D122" s="91">
        <v>12</v>
      </c>
      <c r="E122" s="101"/>
      <c r="F122" s="117">
        <v>13</v>
      </c>
      <c r="G122" s="73">
        <f t="shared" si="3"/>
        <v>1.0833333333333333</v>
      </c>
      <c r="H122" s="21"/>
    </row>
    <row r="123" spans="1:8">
      <c r="A123" s="45"/>
      <c r="B123" s="41" t="s">
        <v>300</v>
      </c>
      <c r="C123" s="194">
        <v>43</v>
      </c>
      <c r="D123" s="91">
        <v>35</v>
      </c>
      <c r="E123" s="101"/>
      <c r="F123" s="117">
        <v>35</v>
      </c>
      <c r="G123" s="73">
        <f t="shared" si="3"/>
        <v>1</v>
      </c>
      <c r="H123" s="21"/>
    </row>
    <row r="124" spans="1:8" hidden="1">
      <c r="A124" s="45"/>
      <c r="B124" s="43"/>
      <c r="C124" s="68"/>
      <c r="D124" s="89"/>
      <c r="E124" s="104"/>
      <c r="F124" s="89"/>
      <c r="G124" s="104"/>
      <c r="H124" s="21"/>
    </row>
    <row r="125" spans="1:8" hidden="1">
      <c r="A125" s="19"/>
      <c r="B125" s="39" t="s">
        <v>129</v>
      </c>
      <c r="C125" s="66">
        <v>0</v>
      </c>
      <c r="D125" s="95"/>
      <c r="E125" s="106"/>
      <c r="F125" s="95"/>
      <c r="G125" s="106"/>
      <c r="H125" s="21"/>
    </row>
    <row r="126" spans="1:8" hidden="1">
      <c r="A126" s="19"/>
      <c r="B126" s="41" t="s">
        <v>130</v>
      </c>
      <c r="C126" s="67">
        <v>0</v>
      </c>
      <c r="D126" s="96"/>
      <c r="E126" s="105"/>
      <c r="F126" s="96"/>
      <c r="G126" s="105"/>
      <c r="H126" s="21"/>
    </row>
    <row r="127" spans="1:8" hidden="1">
      <c r="A127" s="45"/>
      <c r="B127" s="41" t="s">
        <v>131</v>
      </c>
      <c r="C127" s="67">
        <v>0</v>
      </c>
      <c r="D127" s="96"/>
      <c r="E127" s="105"/>
      <c r="F127" s="96"/>
      <c r="G127" s="105"/>
      <c r="H127" s="21"/>
    </row>
    <row r="128" spans="1:8" hidden="1">
      <c r="A128" s="45"/>
      <c r="B128" s="41" t="s">
        <v>132</v>
      </c>
      <c r="C128" s="67">
        <v>0</v>
      </c>
      <c r="D128" s="96"/>
      <c r="E128" s="105"/>
      <c r="F128" s="96"/>
      <c r="G128" s="105"/>
      <c r="H128" s="21"/>
    </row>
    <row r="129" spans="1:8" hidden="1">
      <c r="A129" s="45"/>
      <c r="B129" s="41" t="s">
        <v>133</v>
      </c>
      <c r="C129" s="67">
        <v>0</v>
      </c>
      <c r="D129" s="96"/>
      <c r="E129" s="105"/>
      <c r="F129" s="96"/>
      <c r="G129" s="105"/>
      <c r="H129" s="21"/>
    </row>
    <row r="130" spans="1:8" hidden="1">
      <c r="A130" s="45"/>
      <c r="B130" s="41" t="s">
        <v>134</v>
      </c>
      <c r="C130" s="67">
        <v>0</v>
      </c>
      <c r="D130" s="96"/>
      <c r="E130" s="105"/>
      <c r="F130" s="96"/>
      <c r="G130" s="105"/>
      <c r="H130" s="21"/>
    </row>
    <row r="131" spans="1:8" hidden="1">
      <c r="A131" s="45"/>
      <c r="B131" s="41" t="s">
        <v>135</v>
      </c>
      <c r="C131" s="67">
        <v>0</v>
      </c>
      <c r="D131" s="96"/>
      <c r="E131" s="105"/>
      <c r="F131" s="96"/>
      <c r="G131" s="105"/>
      <c r="H131" s="21"/>
    </row>
    <row r="132" spans="1:8">
      <c r="A132" s="45"/>
      <c r="B132" s="36"/>
      <c r="C132" s="68"/>
      <c r="D132" s="89"/>
      <c r="E132" s="104"/>
      <c r="F132" s="89"/>
      <c r="G132" s="104"/>
      <c r="H132" s="21"/>
    </row>
    <row r="133" spans="1:8">
      <c r="A133" s="19"/>
      <c r="B133" s="70" t="s">
        <v>136</v>
      </c>
      <c r="C133" s="193">
        <v>1</v>
      </c>
      <c r="D133" s="92">
        <v>1</v>
      </c>
      <c r="E133" s="100"/>
      <c r="F133" s="115">
        <f>F135</f>
        <v>1</v>
      </c>
      <c r="G133" s="73">
        <f t="shared" ref="G133:G135" si="4">F133/(D133)</f>
        <v>1</v>
      </c>
      <c r="H133" s="21"/>
    </row>
    <row r="134" spans="1:8" hidden="1">
      <c r="A134" s="19"/>
      <c r="B134" s="41" t="s">
        <v>137</v>
      </c>
      <c r="C134" s="195">
        <v>0</v>
      </c>
      <c r="D134" s="91">
        <v>0</v>
      </c>
      <c r="E134" s="105"/>
      <c r="F134" s="94">
        <v>0</v>
      </c>
      <c r="G134" s="73" t="e">
        <f t="shared" si="4"/>
        <v>#DIV/0!</v>
      </c>
      <c r="H134" s="21"/>
    </row>
    <row r="135" spans="1:8">
      <c r="A135" s="45"/>
      <c r="B135" s="41" t="s">
        <v>138</v>
      </c>
      <c r="C135" s="196">
        <v>1</v>
      </c>
      <c r="D135" s="91">
        <v>1</v>
      </c>
      <c r="E135" s="101"/>
      <c r="F135" s="117">
        <v>1</v>
      </c>
      <c r="G135" s="73">
        <f t="shared" si="4"/>
        <v>1</v>
      </c>
      <c r="H135" s="21"/>
    </row>
    <row r="136" spans="1:8">
      <c r="A136" s="19"/>
      <c r="B136" s="21"/>
      <c r="C136" s="21"/>
      <c r="D136" s="21"/>
      <c r="E136" s="21"/>
      <c r="F136" s="21"/>
      <c r="G136" s="21"/>
      <c r="H136" s="21"/>
    </row>
    <row r="137" spans="1:8" ht="76.5" customHeight="1">
      <c r="B137" s="321" t="s">
        <v>398</v>
      </c>
      <c r="C137" s="321"/>
      <c r="D137" s="321"/>
      <c r="E137" s="321"/>
      <c r="F137" s="21"/>
      <c r="G137" s="21"/>
      <c r="H137" s="21"/>
    </row>
    <row r="138" spans="1:8" ht="76.5" customHeight="1">
      <c r="B138" s="321"/>
      <c r="C138" s="321"/>
      <c r="D138" s="321"/>
      <c r="E138" s="321"/>
      <c r="F138" s="21"/>
      <c r="G138" s="21"/>
      <c r="H138" s="21"/>
    </row>
    <row r="139" spans="1:8" ht="248.25" customHeight="1">
      <c r="B139" s="321"/>
      <c r="C139" s="321"/>
      <c r="D139" s="321"/>
      <c r="E139" s="321"/>
      <c r="F139" s="21"/>
      <c r="G139" s="21"/>
      <c r="H139" s="21"/>
    </row>
  </sheetData>
  <mergeCells count="4">
    <mergeCell ref="B137:E139"/>
    <mergeCell ref="B1:G1"/>
    <mergeCell ref="B2:G2"/>
    <mergeCell ref="B3:G3"/>
  </mergeCells>
  <conditionalFormatting sqref="G7:G41">
    <cfRule type="colorScale" priority="8">
      <colorScale>
        <cfvo type="percent" val="0"/>
        <cfvo type="percent" val="50"/>
        <cfvo type="percent" val="100"/>
        <color rgb="FFF8696B"/>
        <color rgb="FFFFEB84"/>
        <color rgb="FF63BE7B"/>
      </colorScale>
    </cfRule>
  </conditionalFormatting>
  <conditionalFormatting sqref="G52:G64">
    <cfRule type="colorScale" priority="7">
      <colorScale>
        <cfvo type="percent" val="0"/>
        <cfvo type="percent" val="50"/>
        <cfvo type="percent" val="100"/>
        <color rgb="FFF8696B"/>
        <color rgb="FFFFEB84"/>
        <color rgb="FF63BE7B"/>
      </colorScale>
    </cfRule>
  </conditionalFormatting>
  <conditionalFormatting sqref="G67:G123">
    <cfRule type="colorScale" priority="6">
      <colorScale>
        <cfvo type="percent" val="0"/>
        <cfvo type="percent" val="50"/>
        <cfvo type="percent" val="100"/>
        <color rgb="FFF8696B"/>
        <color rgb="FFFFEB84"/>
        <color rgb="FF63BE7B"/>
      </colorScale>
    </cfRule>
  </conditionalFormatting>
  <conditionalFormatting sqref="G133:G135">
    <cfRule type="colorScale" priority="5">
      <colorScale>
        <cfvo type="percent" val="0"/>
        <cfvo type="percent" val="50"/>
        <cfvo type="percent" val="100"/>
        <color rgb="FFF8696B"/>
        <color rgb="FFFFEB84"/>
        <color rgb="FF63BE7B"/>
      </colorScale>
    </cfRule>
  </conditionalFormatting>
  <conditionalFormatting sqref="G47:G48">
    <cfRule type="colorScale" priority="4">
      <colorScale>
        <cfvo type="percent" val="0"/>
        <cfvo type="percent" val="50"/>
        <cfvo type="percent" val="100"/>
        <color rgb="FFF8696B"/>
        <color rgb="FFFFEB84"/>
        <color rgb="FF63BE7B"/>
      </colorScale>
    </cfRule>
  </conditionalFormatting>
  <conditionalFormatting sqref="G42">
    <cfRule type="colorScale" priority="3">
      <colorScale>
        <cfvo type="percent" val="0"/>
        <cfvo type="percent" val="50"/>
        <cfvo type="percent" val="100"/>
        <color rgb="FFF8696B"/>
        <color rgb="FFFFEB84"/>
        <color rgb="FF63BE7B"/>
      </colorScale>
    </cfRule>
  </conditionalFormatting>
  <conditionalFormatting sqref="G49:G50">
    <cfRule type="colorScale" priority="2">
      <colorScale>
        <cfvo type="percent" val="0"/>
        <cfvo type="percent" val="50"/>
        <cfvo type="percent" val="100"/>
        <color rgb="FFF8696B"/>
        <color rgb="FFFFEB84"/>
        <color rgb="FF63BE7B"/>
      </colorScale>
    </cfRule>
  </conditionalFormatting>
  <conditionalFormatting sqref="G65">
    <cfRule type="colorScale" priority="1">
      <colorScale>
        <cfvo type="percent" val="0"/>
        <cfvo type="percent" val="50"/>
        <cfvo type="percent" val="100"/>
        <color rgb="FFF8696B"/>
        <color rgb="FFFFEB84"/>
        <color rgb="FF63BE7B"/>
      </colorScale>
    </cfRule>
  </conditionalFormatting>
  <pageMargins left="0.7" right="0.7" top="0.75" bottom="0.75" header="0.3" footer="0.3"/>
  <pageSetup paperSize="9" scale="83"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3"/>
  <sheetViews>
    <sheetView topLeftCell="A32" zoomScale="85" zoomScaleNormal="85" zoomScalePageLayoutView="80" workbookViewId="0"/>
  </sheetViews>
  <sheetFormatPr defaultColWidth="8.85546875" defaultRowHeight="15"/>
  <cols>
    <col min="2" max="2" width="3" customWidth="1"/>
    <col min="3" max="3" width="19" bestFit="1" customWidth="1"/>
    <col min="4" max="4" width="88.42578125" customWidth="1"/>
    <col min="5" max="5" width="14.7109375" bestFit="1" customWidth="1"/>
    <col min="6" max="6" width="14.7109375" customWidth="1"/>
    <col min="7" max="7" width="9.28515625" style="120" customWidth="1"/>
    <col min="8" max="8" width="14.7109375" customWidth="1"/>
    <col min="9" max="9" width="9.28515625" style="120" customWidth="1"/>
    <col min="10" max="10" width="2.42578125" style="120" customWidth="1"/>
  </cols>
  <sheetData>
    <row r="1" spans="1:10" ht="38.25" customHeight="1">
      <c r="A1" s="255" t="s">
        <v>505</v>
      </c>
      <c r="B1" s="21"/>
      <c r="C1" s="21" t="s">
        <v>323</v>
      </c>
      <c r="D1" s="21"/>
      <c r="E1" s="21"/>
      <c r="F1" s="21"/>
      <c r="G1" s="21"/>
      <c r="H1" s="21"/>
      <c r="I1" s="21"/>
      <c r="J1" s="21"/>
    </row>
    <row r="2" spans="1:10" s="71" customFormat="1" ht="57.75" customHeight="1">
      <c r="A2" s="189"/>
      <c r="B2" s="324" t="s">
        <v>492</v>
      </c>
      <c r="C2" s="324"/>
      <c r="D2" s="324"/>
      <c r="E2" s="324"/>
      <c r="F2" s="324"/>
      <c r="G2" s="324"/>
      <c r="H2" s="324"/>
      <c r="I2" s="324"/>
      <c r="J2" s="220"/>
    </row>
    <row r="3" spans="1:10" ht="28.5" customHeight="1" thickBot="1">
      <c r="A3" s="21"/>
      <c r="B3" s="21"/>
      <c r="C3" s="21"/>
      <c r="D3" s="21"/>
      <c r="E3" s="21"/>
      <c r="F3" s="21"/>
      <c r="G3" s="21"/>
      <c r="H3" s="21"/>
      <c r="I3" s="21"/>
      <c r="J3" s="21"/>
    </row>
    <row r="4" spans="1:10" ht="30.75" customHeight="1">
      <c r="A4" s="21"/>
      <c r="B4" s="325" t="s">
        <v>180</v>
      </c>
      <c r="C4" s="326"/>
      <c r="D4" s="331" t="s">
        <v>181</v>
      </c>
      <c r="E4" s="334" t="s">
        <v>324</v>
      </c>
      <c r="F4" s="336" t="s">
        <v>394</v>
      </c>
      <c r="G4" s="338" t="s">
        <v>17</v>
      </c>
      <c r="H4" s="336" t="s">
        <v>470</v>
      </c>
      <c r="I4" s="340" t="s">
        <v>17</v>
      </c>
      <c r="J4" s="253"/>
    </row>
    <row r="5" spans="1:10">
      <c r="A5" s="21"/>
      <c r="B5" s="327"/>
      <c r="C5" s="328"/>
      <c r="D5" s="332"/>
      <c r="E5" s="335"/>
      <c r="F5" s="337"/>
      <c r="G5" s="339"/>
      <c r="H5" s="337"/>
      <c r="I5" s="341"/>
      <c r="J5" s="253"/>
    </row>
    <row r="6" spans="1:10">
      <c r="A6" s="21"/>
      <c r="B6" s="329"/>
      <c r="C6" s="330"/>
      <c r="D6" s="333"/>
      <c r="E6" s="335"/>
      <c r="F6" s="337"/>
      <c r="G6" s="339"/>
      <c r="H6" s="337"/>
      <c r="I6" s="341"/>
      <c r="J6" s="253"/>
    </row>
    <row r="7" spans="1:10" ht="18" customHeight="1">
      <c r="A7" s="21"/>
      <c r="B7" s="121">
        <v>1</v>
      </c>
      <c r="C7" s="122" t="s">
        <v>182</v>
      </c>
      <c r="D7" s="270" t="s">
        <v>183</v>
      </c>
      <c r="E7" s="180">
        <v>32</v>
      </c>
      <c r="F7" s="181">
        <v>17</v>
      </c>
      <c r="G7" s="182">
        <f>F7/E7</f>
        <v>0.53125</v>
      </c>
      <c r="H7" s="181">
        <v>4</v>
      </c>
      <c r="I7" s="183">
        <f>H7/E7</f>
        <v>0.125</v>
      </c>
      <c r="J7" s="252" t="s">
        <v>471</v>
      </c>
    </row>
    <row r="8" spans="1:10" ht="18" customHeight="1">
      <c r="A8" s="21"/>
      <c r="B8" s="121">
        <v>2</v>
      </c>
      <c r="C8" s="122" t="s">
        <v>184</v>
      </c>
      <c r="D8" s="270" t="s">
        <v>185</v>
      </c>
      <c r="E8" s="180">
        <v>6</v>
      </c>
      <c r="F8" s="181">
        <v>0</v>
      </c>
      <c r="G8" s="182">
        <f t="shared" ref="G8:G65" si="0">F8/E8</f>
        <v>0</v>
      </c>
      <c r="H8" s="181">
        <v>0</v>
      </c>
      <c r="I8" s="183">
        <f t="shared" ref="I8:I65" si="1">H8/E8</f>
        <v>0</v>
      </c>
      <c r="J8" s="252"/>
    </row>
    <row r="9" spans="1:10" ht="18" customHeight="1">
      <c r="A9" s="21"/>
      <c r="B9" s="121">
        <v>3</v>
      </c>
      <c r="C9" s="122" t="s">
        <v>186</v>
      </c>
      <c r="D9" s="270" t="s">
        <v>187</v>
      </c>
      <c r="E9" s="180">
        <v>1</v>
      </c>
      <c r="F9" s="181">
        <v>1</v>
      </c>
      <c r="G9" s="182">
        <f t="shared" si="0"/>
        <v>1</v>
      </c>
      <c r="H9" s="181">
        <v>0</v>
      </c>
      <c r="I9" s="183">
        <f t="shared" si="1"/>
        <v>0</v>
      </c>
      <c r="J9" s="252"/>
    </row>
    <row r="10" spans="1:10" ht="18" customHeight="1">
      <c r="A10" s="21"/>
      <c r="B10" s="121">
        <v>4</v>
      </c>
      <c r="C10" s="122" t="s">
        <v>188</v>
      </c>
      <c r="D10" s="270" t="s">
        <v>189</v>
      </c>
      <c r="E10" s="180">
        <v>46</v>
      </c>
      <c r="F10" s="181">
        <v>44</v>
      </c>
      <c r="G10" s="182">
        <f t="shared" si="0"/>
        <v>0.95652173913043481</v>
      </c>
      <c r="H10" s="181">
        <v>0</v>
      </c>
      <c r="I10" s="183">
        <f t="shared" si="1"/>
        <v>0</v>
      </c>
      <c r="J10" s="252" t="s">
        <v>489</v>
      </c>
    </row>
    <row r="11" spans="1:10" ht="18" customHeight="1">
      <c r="A11" s="21"/>
      <c r="B11" s="121">
        <v>5</v>
      </c>
      <c r="C11" s="122" t="s">
        <v>190</v>
      </c>
      <c r="D11" s="270" t="s">
        <v>185</v>
      </c>
      <c r="E11" s="180">
        <v>16</v>
      </c>
      <c r="F11" s="181">
        <v>0</v>
      </c>
      <c r="G11" s="182">
        <f t="shared" si="0"/>
        <v>0</v>
      </c>
      <c r="H11" s="181">
        <v>0</v>
      </c>
      <c r="I11" s="183">
        <f t="shared" si="1"/>
        <v>0</v>
      </c>
      <c r="J11" s="252"/>
    </row>
    <row r="12" spans="1:10" ht="18" customHeight="1">
      <c r="A12" s="21"/>
      <c r="B12" s="121">
        <v>6</v>
      </c>
      <c r="C12" s="122" t="s">
        <v>191</v>
      </c>
      <c r="D12" s="270" t="s">
        <v>192</v>
      </c>
      <c r="E12" s="180">
        <v>10</v>
      </c>
      <c r="F12" s="181">
        <v>10</v>
      </c>
      <c r="G12" s="182">
        <f t="shared" si="0"/>
        <v>1</v>
      </c>
      <c r="H12" s="181">
        <v>2</v>
      </c>
      <c r="I12" s="183">
        <f t="shared" si="1"/>
        <v>0.2</v>
      </c>
      <c r="J12" s="252" t="s">
        <v>471</v>
      </c>
    </row>
    <row r="13" spans="1:10" ht="18" customHeight="1">
      <c r="A13" s="21"/>
      <c r="B13" s="121">
        <v>7</v>
      </c>
      <c r="C13" s="122" t="s">
        <v>193</v>
      </c>
      <c r="D13" s="270" t="s">
        <v>194</v>
      </c>
      <c r="E13" s="180">
        <v>14</v>
      </c>
      <c r="F13" s="181">
        <v>5</v>
      </c>
      <c r="G13" s="182">
        <f t="shared" si="0"/>
        <v>0.35714285714285715</v>
      </c>
      <c r="H13" s="181">
        <v>0</v>
      </c>
      <c r="I13" s="183">
        <f t="shared" si="1"/>
        <v>0</v>
      </c>
      <c r="J13" s="252"/>
    </row>
    <row r="14" spans="1:10" ht="18" customHeight="1">
      <c r="A14" s="21"/>
      <c r="B14" s="121">
        <v>8</v>
      </c>
      <c r="C14" s="122" t="s">
        <v>195</v>
      </c>
      <c r="D14" s="270" t="s">
        <v>196</v>
      </c>
      <c r="E14" s="180">
        <v>9</v>
      </c>
      <c r="F14" s="181">
        <v>9</v>
      </c>
      <c r="G14" s="182">
        <f t="shared" si="0"/>
        <v>1</v>
      </c>
      <c r="H14" s="181">
        <v>9</v>
      </c>
      <c r="I14" s="183">
        <f t="shared" si="1"/>
        <v>1</v>
      </c>
      <c r="J14" s="252"/>
    </row>
    <row r="15" spans="1:10" ht="18" customHeight="1">
      <c r="A15" s="21"/>
      <c r="B15" s="121">
        <v>9</v>
      </c>
      <c r="C15" s="122" t="s">
        <v>197</v>
      </c>
      <c r="D15" s="270" t="s">
        <v>198</v>
      </c>
      <c r="E15" s="180">
        <v>16</v>
      </c>
      <c r="F15" s="181">
        <v>8</v>
      </c>
      <c r="G15" s="182">
        <f t="shared" si="0"/>
        <v>0.5</v>
      </c>
      <c r="H15" s="181">
        <v>0</v>
      </c>
      <c r="I15" s="183">
        <f t="shared" si="1"/>
        <v>0</v>
      </c>
      <c r="J15" s="252" t="s">
        <v>471</v>
      </c>
    </row>
    <row r="16" spans="1:10" ht="18" customHeight="1">
      <c r="A16" s="21"/>
      <c r="B16" s="121">
        <v>10</v>
      </c>
      <c r="C16" s="122" t="s">
        <v>199</v>
      </c>
      <c r="D16" s="270" t="s">
        <v>185</v>
      </c>
      <c r="E16" s="180">
        <v>13</v>
      </c>
      <c r="F16" s="181">
        <v>0</v>
      </c>
      <c r="G16" s="182">
        <f t="shared" si="0"/>
        <v>0</v>
      </c>
      <c r="H16" s="181">
        <v>0</v>
      </c>
      <c r="I16" s="183">
        <f t="shared" si="1"/>
        <v>0</v>
      </c>
      <c r="J16" s="252"/>
    </row>
    <row r="17" spans="1:10" ht="18" customHeight="1">
      <c r="A17" s="21"/>
      <c r="B17" s="121">
        <v>11</v>
      </c>
      <c r="C17" s="122" t="s">
        <v>200</v>
      </c>
      <c r="D17" s="270" t="s">
        <v>201</v>
      </c>
      <c r="E17" s="180">
        <v>12</v>
      </c>
      <c r="F17" s="181">
        <v>9</v>
      </c>
      <c r="G17" s="182">
        <f t="shared" si="0"/>
        <v>0.75</v>
      </c>
      <c r="H17" s="181">
        <v>3</v>
      </c>
      <c r="I17" s="183">
        <f t="shared" si="1"/>
        <v>0.25</v>
      </c>
      <c r="J17" s="252" t="s">
        <v>471</v>
      </c>
    </row>
    <row r="18" spans="1:10" ht="18" customHeight="1">
      <c r="A18" s="21"/>
      <c r="B18" s="121">
        <v>12</v>
      </c>
      <c r="C18" s="122" t="s">
        <v>202</v>
      </c>
      <c r="D18" s="123" t="s">
        <v>203</v>
      </c>
      <c r="E18" s="180">
        <v>1</v>
      </c>
      <c r="F18" s="181">
        <v>1</v>
      </c>
      <c r="G18" s="182">
        <f t="shared" si="0"/>
        <v>1</v>
      </c>
      <c r="H18" s="181">
        <v>1</v>
      </c>
      <c r="I18" s="183">
        <f t="shared" si="1"/>
        <v>1</v>
      </c>
      <c r="J18" s="252"/>
    </row>
    <row r="19" spans="1:10" ht="18" customHeight="1">
      <c r="A19" s="21"/>
      <c r="B19" s="121">
        <v>13</v>
      </c>
      <c r="C19" s="122" t="s">
        <v>204</v>
      </c>
      <c r="D19" s="123" t="s">
        <v>122</v>
      </c>
      <c r="E19" s="180">
        <v>22</v>
      </c>
      <c r="F19" s="181">
        <v>22</v>
      </c>
      <c r="G19" s="182">
        <f t="shared" si="0"/>
        <v>1</v>
      </c>
      <c r="H19" s="181">
        <v>0</v>
      </c>
      <c r="I19" s="183">
        <f t="shared" si="1"/>
        <v>0</v>
      </c>
      <c r="J19" s="252"/>
    </row>
    <row r="20" spans="1:10" ht="18" customHeight="1">
      <c r="A20" s="21"/>
      <c r="B20" s="121">
        <v>14</v>
      </c>
      <c r="C20" s="122" t="s">
        <v>205</v>
      </c>
      <c r="D20" s="123" t="s">
        <v>206</v>
      </c>
      <c r="E20" s="180">
        <v>14</v>
      </c>
      <c r="F20" s="181">
        <v>14</v>
      </c>
      <c r="G20" s="182">
        <f t="shared" si="0"/>
        <v>1</v>
      </c>
      <c r="H20" s="181">
        <v>0</v>
      </c>
      <c r="I20" s="183">
        <f t="shared" si="1"/>
        <v>0</v>
      </c>
      <c r="J20" s="252"/>
    </row>
    <row r="21" spans="1:10" ht="18" customHeight="1">
      <c r="A21" s="21"/>
      <c r="B21" s="121">
        <v>15</v>
      </c>
      <c r="C21" s="122" t="s">
        <v>207</v>
      </c>
      <c r="D21" s="123" t="s">
        <v>208</v>
      </c>
      <c r="E21" s="180">
        <v>10</v>
      </c>
      <c r="F21" s="181">
        <v>6</v>
      </c>
      <c r="G21" s="182">
        <f t="shared" si="0"/>
        <v>0.6</v>
      </c>
      <c r="H21" s="181">
        <v>0</v>
      </c>
      <c r="I21" s="258">
        <f t="shared" si="1"/>
        <v>0</v>
      </c>
      <c r="J21" s="252"/>
    </row>
    <row r="22" spans="1:10" ht="18" customHeight="1">
      <c r="A22" s="21"/>
      <c r="B22" s="121">
        <v>16</v>
      </c>
      <c r="C22" s="122" t="s">
        <v>209</v>
      </c>
      <c r="D22" s="123" t="s">
        <v>210</v>
      </c>
      <c r="E22" s="180">
        <v>4</v>
      </c>
      <c r="F22" s="181">
        <v>4</v>
      </c>
      <c r="G22" s="182">
        <f t="shared" si="0"/>
        <v>1</v>
      </c>
      <c r="H22" s="181">
        <v>0</v>
      </c>
      <c r="I22" s="183">
        <f t="shared" si="1"/>
        <v>0</v>
      </c>
      <c r="J22" s="252"/>
    </row>
    <row r="23" spans="1:10" ht="18" customHeight="1">
      <c r="A23" s="21"/>
      <c r="B23" s="121">
        <v>17</v>
      </c>
      <c r="C23" s="122" t="s">
        <v>211</v>
      </c>
      <c r="D23" s="123" t="s">
        <v>212</v>
      </c>
      <c r="E23" s="180">
        <v>1</v>
      </c>
      <c r="F23" s="181">
        <v>1</v>
      </c>
      <c r="G23" s="182">
        <f t="shared" si="0"/>
        <v>1</v>
      </c>
      <c r="H23" s="181">
        <v>0</v>
      </c>
      <c r="I23" s="183">
        <f t="shared" si="1"/>
        <v>0</v>
      </c>
      <c r="J23" s="252"/>
    </row>
    <row r="24" spans="1:10" ht="18" customHeight="1">
      <c r="A24" s="21"/>
      <c r="B24" s="121">
        <v>18</v>
      </c>
      <c r="C24" s="122" t="s">
        <v>213</v>
      </c>
      <c r="D24" s="123" t="s">
        <v>214</v>
      </c>
      <c r="E24" s="180">
        <v>3</v>
      </c>
      <c r="F24" s="181">
        <v>3</v>
      </c>
      <c r="G24" s="182">
        <f t="shared" si="0"/>
        <v>1</v>
      </c>
      <c r="H24" s="181">
        <v>0</v>
      </c>
      <c r="I24" s="183">
        <f t="shared" si="1"/>
        <v>0</v>
      </c>
      <c r="J24" s="252"/>
    </row>
    <row r="25" spans="1:10" ht="18" customHeight="1">
      <c r="A25" s="21"/>
      <c r="B25" s="121">
        <v>19</v>
      </c>
      <c r="C25" s="122" t="s">
        <v>215</v>
      </c>
      <c r="D25" s="123" t="s">
        <v>216</v>
      </c>
      <c r="E25" s="180">
        <v>1</v>
      </c>
      <c r="F25" s="181">
        <v>1</v>
      </c>
      <c r="G25" s="182">
        <f t="shared" si="0"/>
        <v>1</v>
      </c>
      <c r="H25" s="181">
        <v>0</v>
      </c>
      <c r="I25" s="183">
        <f t="shared" si="1"/>
        <v>0</v>
      </c>
      <c r="J25" s="252"/>
    </row>
    <row r="26" spans="1:10" ht="18" customHeight="1">
      <c r="A26" s="21"/>
      <c r="B26" s="121">
        <v>20</v>
      </c>
      <c r="C26" s="122" t="s">
        <v>217</v>
      </c>
      <c r="D26" s="123" t="s">
        <v>218</v>
      </c>
      <c r="E26" s="180">
        <v>1</v>
      </c>
      <c r="F26" s="181">
        <v>1</v>
      </c>
      <c r="G26" s="182">
        <f t="shared" si="0"/>
        <v>1</v>
      </c>
      <c r="H26" s="181">
        <v>1</v>
      </c>
      <c r="I26" s="183">
        <f t="shared" si="1"/>
        <v>1</v>
      </c>
      <c r="J26" s="252" t="s">
        <v>471</v>
      </c>
    </row>
    <row r="27" spans="1:10" ht="18" customHeight="1">
      <c r="A27" s="21"/>
      <c r="B27" s="121">
        <v>21</v>
      </c>
      <c r="C27" s="122" t="s">
        <v>219</v>
      </c>
      <c r="D27" s="123" t="s">
        <v>80</v>
      </c>
      <c r="E27" s="180">
        <v>3</v>
      </c>
      <c r="F27" s="181">
        <v>3</v>
      </c>
      <c r="G27" s="182">
        <f t="shared" si="0"/>
        <v>1</v>
      </c>
      <c r="H27" s="181">
        <v>1</v>
      </c>
      <c r="I27" s="183">
        <f t="shared" si="1"/>
        <v>0.33333333333333331</v>
      </c>
      <c r="J27" s="252" t="s">
        <v>471</v>
      </c>
    </row>
    <row r="28" spans="1:10" ht="18" customHeight="1">
      <c r="A28" s="21"/>
      <c r="B28" s="121">
        <v>22</v>
      </c>
      <c r="C28" s="122" t="s">
        <v>220</v>
      </c>
      <c r="D28" s="123" t="s">
        <v>221</v>
      </c>
      <c r="E28" s="180">
        <v>1</v>
      </c>
      <c r="F28" s="181">
        <v>1</v>
      </c>
      <c r="G28" s="182">
        <f t="shared" si="0"/>
        <v>1</v>
      </c>
      <c r="H28" s="181">
        <v>0</v>
      </c>
      <c r="I28" s="183">
        <f t="shared" si="1"/>
        <v>0</v>
      </c>
      <c r="J28" s="252"/>
    </row>
    <row r="29" spans="1:10" ht="18" customHeight="1">
      <c r="A29" s="21"/>
      <c r="B29" s="121">
        <v>23</v>
      </c>
      <c r="C29" s="122" t="s">
        <v>222</v>
      </c>
      <c r="D29" s="123" t="s">
        <v>223</v>
      </c>
      <c r="E29" s="180">
        <v>1</v>
      </c>
      <c r="F29" s="181">
        <v>1</v>
      </c>
      <c r="G29" s="182">
        <f t="shared" si="0"/>
        <v>1</v>
      </c>
      <c r="H29" s="181">
        <v>0</v>
      </c>
      <c r="I29" s="183">
        <f t="shared" si="1"/>
        <v>0</v>
      </c>
      <c r="J29" s="252"/>
    </row>
    <row r="30" spans="1:10" ht="18" customHeight="1">
      <c r="A30" s="21"/>
      <c r="B30" s="121">
        <v>24</v>
      </c>
      <c r="C30" s="122" t="s">
        <v>224</v>
      </c>
      <c r="D30" s="123" t="s">
        <v>225</v>
      </c>
      <c r="E30" s="180">
        <v>18</v>
      </c>
      <c r="F30" s="181">
        <v>0</v>
      </c>
      <c r="G30" s="182">
        <f t="shared" si="0"/>
        <v>0</v>
      </c>
      <c r="H30" s="181">
        <v>0</v>
      </c>
      <c r="I30" s="183">
        <f t="shared" si="1"/>
        <v>0</v>
      </c>
      <c r="J30" s="252"/>
    </row>
    <row r="31" spans="1:10" ht="18" customHeight="1">
      <c r="A31" s="21"/>
      <c r="B31" s="121">
        <v>25</v>
      </c>
      <c r="C31" s="122" t="s">
        <v>226</v>
      </c>
      <c r="D31" s="123" t="s">
        <v>90</v>
      </c>
      <c r="E31" s="180">
        <v>13</v>
      </c>
      <c r="F31" s="181">
        <v>13</v>
      </c>
      <c r="G31" s="182">
        <f t="shared" si="0"/>
        <v>1</v>
      </c>
      <c r="H31" s="181">
        <v>13</v>
      </c>
      <c r="I31" s="183">
        <f t="shared" si="1"/>
        <v>1</v>
      </c>
      <c r="J31" s="252"/>
    </row>
    <row r="32" spans="1:10" ht="18" customHeight="1">
      <c r="A32" s="21"/>
      <c r="B32" s="121">
        <v>26</v>
      </c>
      <c r="C32" s="122" t="s">
        <v>227</v>
      </c>
      <c r="D32" s="123" t="s">
        <v>228</v>
      </c>
      <c r="E32" s="180">
        <v>2</v>
      </c>
      <c r="F32" s="181">
        <v>2</v>
      </c>
      <c r="G32" s="182">
        <f t="shared" si="0"/>
        <v>1</v>
      </c>
      <c r="H32" s="181">
        <v>0</v>
      </c>
      <c r="I32" s="258">
        <f t="shared" si="1"/>
        <v>0</v>
      </c>
      <c r="J32" s="252" t="s">
        <v>471</v>
      </c>
    </row>
    <row r="33" spans="1:10" ht="18" customHeight="1">
      <c r="A33" s="21"/>
      <c r="B33" s="121">
        <v>27</v>
      </c>
      <c r="C33" s="122" t="s">
        <v>229</v>
      </c>
      <c r="D33" s="123" t="s">
        <v>84</v>
      </c>
      <c r="E33" s="180">
        <v>1</v>
      </c>
      <c r="F33" s="181">
        <v>1</v>
      </c>
      <c r="G33" s="182">
        <f t="shared" si="0"/>
        <v>1</v>
      </c>
      <c r="H33" s="181">
        <v>0</v>
      </c>
      <c r="I33" s="183">
        <f t="shared" si="1"/>
        <v>0</v>
      </c>
      <c r="J33" s="252"/>
    </row>
    <row r="34" spans="1:10" ht="18" customHeight="1">
      <c r="A34" s="21"/>
      <c r="B34" s="121">
        <v>28</v>
      </c>
      <c r="C34" s="122" t="s">
        <v>230</v>
      </c>
      <c r="D34" s="123" t="s">
        <v>114</v>
      </c>
      <c r="E34" s="180">
        <v>1</v>
      </c>
      <c r="F34" s="181">
        <v>1</v>
      </c>
      <c r="G34" s="182">
        <f t="shared" si="0"/>
        <v>1</v>
      </c>
      <c r="H34" s="181">
        <v>1</v>
      </c>
      <c r="I34" s="183">
        <f t="shared" si="1"/>
        <v>1</v>
      </c>
      <c r="J34" s="252"/>
    </row>
    <row r="35" spans="1:10" ht="18" customHeight="1">
      <c r="A35" s="21"/>
      <c r="B35" s="121">
        <v>29</v>
      </c>
      <c r="C35" s="122" t="s">
        <v>231</v>
      </c>
      <c r="D35" s="123" t="s">
        <v>232</v>
      </c>
      <c r="E35" s="180">
        <v>1</v>
      </c>
      <c r="F35" s="181">
        <v>1</v>
      </c>
      <c r="G35" s="182">
        <f t="shared" si="0"/>
        <v>1</v>
      </c>
      <c r="H35" s="181">
        <v>1</v>
      </c>
      <c r="I35" s="183">
        <f t="shared" si="1"/>
        <v>1</v>
      </c>
      <c r="J35" s="252"/>
    </row>
    <row r="36" spans="1:10" ht="18" customHeight="1">
      <c r="A36" s="21"/>
      <c r="B36" s="121">
        <v>30</v>
      </c>
      <c r="C36" s="122" t="s">
        <v>233</v>
      </c>
      <c r="D36" s="123" t="s">
        <v>89</v>
      </c>
      <c r="E36" s="180">
        <v>1</v>
      </c>
      <c r="F36" s="181">
        <v>1</v>
      </c>
      <c r="G36" s="182">
        <f t="shared" si="0"/>
        <v>1</v>
      </c>
      <c r="H36" s="181">
        <v>1</v>
      </c>
      <c r="I36" s="183">
        <f t="shared" si="1"/>
        <v>1</v>
      </c>
      <c r="J36" s="252" t="s">
        <v>471</v>
      </c>
    </row>
    <row r="37" spans="1:10" ht="18" customHeight="1">
      <c r="A37" s="21"/>
      <c r="B37" s="121">
        <v>31</v>
      </c>
      <c r="C37" s="122" t="s">
        <v>234</v>
      </c>
      <c r="D37" s="123" t="s">
        <v>235</v>
      </c>
      <c r="E37" s="180">
        <v>1</v>
      </c>
      <c r="F37" s="181">
        <v>1</v>
      </c>
      <c r="G37" s="182">
        <f t="shared" si="0"/>
        <v>1</v>
      </c>
      <c r="H37" s="181">
        <v>1</v>
      </c>
      <c r="I37" s="221">
        <f t="shared" si="1"/>
        <v>1</v>
      </c>
      <c r="J37" s="252"/>
    </row>
    <row r="38" spans="1:10" ht="18" customHeight="1">
      <c r="A38" s="21"/>
      <c r="B38" s="121">
        <v>32</v>
      </c>
      <c r="C38" s="122" t="s">
        <v>236</v>
      </c>
      <c r="D38" s="123" t="s">
        <v>237</v>
      </c>
      <c r="E38" s="180">
        <v>30</v>
      </c>
      <c r="F38" s="181">
        <v>26</v>
      </c>
      <c r="G38" s="182">
        <f t="shared" si="0"/>
        <v>0.8666666666666667</v>
      </c>
      <c r="H38" s="181">
        <v>0</v>
      </c>
      <c r="I38" s="183">
        <f t="shared" si="1"/>
        <v>0</v>
      </c>
      <c r="J38" s="252" t="s">
        <v>471</v>
      </c>
    </row>
    <row r="39" spans="1:10" ht="18" customHeight="1">
      <c r="A39" s="21"/>
      <c r="B39" s="121">
        <v>33</v>
      </c>
      <c r="C39" s="122" t="s">
        <v>238</v>
      </c>
      <c r="D39" s="123" t="s">
        <v>239</v>
      </c>
      <c r="E39" s="180">
        <v>5</v>
      </c>
      <c r="F39" s="181">
        <v>0</v>
      </c>
      <c r="G39" s="182">
        <f t="shared" si="0"/>
        <v>0</v>
      </c>
      <c r="H39" s="181">
        <v>0</v>
      </c>
      <c r="I39" s="183">
        <f t="shared" si="1"/>
        <v>0</v>
      </c>
      <c r="J39" s="252"/>
    </row>
    <row r="40" spans="1:10" ht="18" customHeight="1">
      <c r="A40" s="21"/>
      <c r="B40" s="121">
        <v>34</v>
      </c>
      <c r="C40" s="122" t="s">
        <v>240</v>
      </c>
      <c r="D40" s="123" t="s">
        <v>241</v>
      </c>
      <c r="E40" s="180">
        <v>4</v>
      </c>
      <c r="F40" s="181">
        <v>0</v>
      </c>
      <c r="G40" s="182">
        <f t="shared" si="0"/>
        <v>0</v>
      </c>
      <c r="H40" s="181">
        <v>0</v>
      </c>
      <c r="I40" s="183">
        <f t="shared" si="1"/>
        <v>0</v>
      </c>
      <c r="J40" s="252"/>
    </row>
    <row r="41" spans="1:10" ht="18" customHeight="1">
      <c r="A41" s="21"/>
      <c r="B41" s="121">
        <v>35</v>
      </c>
      <c r="C41" s="122" t="s">
        <v>242</v>
      </c>
      <c r="D41" s="123" t="s">
        <v>243</v>
      </c>
      <c r="E41" s="180">
        <v>3</v>
      </c>
      <c r="F41" s="181">
        <v>3</v>
      </c>
      <c r="G41" s="182">
        <f t="shared" si="0"/>
        <v>1</v>
      </c>
      <c r="H41" s="181">
        <v>1</v>
      </c>
      <c r="I41" s="183">
        <f t="shared" si="1"/>
        <v>0.33333333333333331</v>
      </c>
      <c r="J41" s="252"/>
    </row>
    <row r="42" spans="1:10" ht="18" customHeight="1">
      <c r="A42" s="21"/>
      <c r="B42" s="121">
        <v>36</v>
      </c>
      <c r="C42" s="122" t="s">
        <v>244</v>
      </c>
      <c r="D42" s="123" t="s">
        <v>245</v>
      </c>
      <c r="E42" s="180">
        <v>3</v>
      </c>
      <c r="F42" s="181">
        <v>1</v>
      </c>
      <c r="G42" s="182">
        <f t="shared" si="0"/>
        <v>0.33333333333333331</v>
      </c>
      <c r="H42" s="181">
        <v>0</v>
      </c>
      <c r="I42" s="183">
        <f t="shared" si="1"/>
        <v>0</v>
      </c>
      <c r="J42" s="252"/>
    </row>
    <row r="43" spans="1:10" ht="18" customHeight="1">
      <c r="A43" s="21"/>
      <c r="B43" s="121">
        <v>37</v>
      </c>
      <c r="C43" s="122" t="s">
        <v>246</v>
      </c>
      <c r="D43" s="123" t="s">
        <v>247</v>
      </c>
      <c r="E43" s="180">
        <v>20</v>
      </c>
      <c r="F43" s="181">
        <v>19</v>
      </c>
      <c r="G43" s="182">
        <f t="shared" si="0"/>
        <v>0.95</v>
      </c>
      <c r="H43" s="181">
        <v>0</v>
      </c>
      <c r="I43" s="183">
        <f t="shared" si="1"/>
        <v>0</v>
      </c>
      <c r="J43" s="252"/>
    </row>
    <row r="44" spans="1:10" ht="18" customHeight="1">
      <c r="A44" s="21"/>
      <c r="B44" s="121">
        <v>38</v>
      </c>
      <c r="C44" s="122" t="s">
        <v>248</v>
      </c>
      <c r="D44" s="123" t="s">
        <v>249</v>
      </c>
      <c r="E44" s="180">
        <v>5</v>
      </c>
      <c r="F44" s="181">
        <v>1</v>
      </c>
      <c r="G44" s="182">
        <f t="shared" si="0"/>
        <v>0.2</v>
      </c>
      <c r="H44" s="181">
        <v>1</v>
      </c>
      <c r="I44" s="183">
        <f t="shared" si="1"/>
        <v>0.2</v>
      </c>
      <c r="J44" s="252" t="s">
        <v>471</v>
      </c>
    </row>
    <row r="45" spans="1:10" ht="18" customHeight="1">
      <c r="A45" s="21"/>
      <c r="B45" s="121">
        <v>39</v>
      </c>
      <c r="C45" s="122" t="s">
        <v>250</v>
      </c>
      <c r="D45" s="123" t="s">
        <v>251</v>
      </c>
      <c r="E45" s="180">
        <v>2</v>
      </c>
      <c r="F45" s="181">
        <v>0</v>
      </c>
      <c r="G45" s="182">
        <f t="shared" si="0"/>
        <v>0</v>
      </c>
      <c r="H45" s="181">
        <v>0</v>
      </c>
      <c r="I45" s="183">
        <f t="shared" si="1"/>
        <v>0</v>
      </c>
      <c r="J45" s="252"/>
    </row>
    <row r="46" spans="1:10" ht="18" customHeight="1">
      <c r="A46" s="21"/>
      <c r="B46" s="121">
        <v>40</v>
      </c>
      <c r="C46" s="122" t="s">
        <v>252</v>
      </c>
      <c r="D46" s="123" t="s">
        <v>253</v>
      </c>
      <c r="E46" s="180">
        <v>3</v>
      </c>
      <c r="F46" s="181">
        <v>1</v>
      </c>
      <c r="G46" s="182">
        <f t="shared" si="0"/>
        <v>0.33333333333333331</v>
      </c>
      <c r="H46" s="181">
        <v>0</v>
      </c>
      <c r="I46" s="183">
        <f t="shared" si="1"/>
        <v>0</v>
      </c>
      <c r="J46" s="252"/>
    </row>
    <row r="47" spans="1:10" ht="18" customHeight="1">
      <c r="A47" s="21"/>
      <c r="B47" s="121">
        <v>41</v>
      </c>
      <c r="C47" s="122" t="s">
        <v>254</v>
      </c>
      <c r="D47" s="123" t="s">
        <v>255</v>
      </c>
      <c r="E47" s="180">
        <v>3</v>
      </c>
      <c r="F47" s="181">
        <v>3</v>
      </c>
      <c r="G47" s="182">
        <f t="shared" si="0"/>
        <v>1</v>
      </c>
      <c r="H47" s="181">
        <v>0</v>
      </c>
      <c r="I47" s="183">
        <f t="shared" si="1"/>
        <v>0</v>
      </c>
      <c r="J47" s="252"/>
    </row>
    <row r="48" spans="1:10" ht="18" customHeight="1">
      <c r="A48" s="21"/>
      <c r="B48" s="121">
        <v>42</v>
      </c>
      <c r="C48" s="122" t="s">
        <v>256</v>
      </c>
      <c r="D48" s="123" t="s">
        <v>257</v>
      </c>
      <c r="E48" s="180">
        <v>2</v>
      </c>
      <c r="F48" s="181">
        <v>2</v>
      </c>
      <c r="G48" s="182">
        <f t="shared" si="0"/>
        <v>1</v>
      </c>
      <c r="H48" s="181">
        <v>0</v>
      </c>
      <c r="I48" s="183">
        <f t="shared" si="1"/>
        <v>0</v>
      </c>
      <c r="J48" s="252"/>
    </row>
    <row r="49" spans="1:10" ht="18" customHeight="1">
      <c r="A49" s="21"/>
      <c r="B49" s="121">
        <v>43</v>
      </c>
      <c r="C49" s="122" t="s">
        <v>258</v>
      </c>
      <c r="D49" s="123" t="s">
        <v>259</v>
      </c>
      <c r="E49" s="180">
        <v>6</v>
      </c>
      <c r="F49" s="181">
        <v>6</v>
      </c>
      <c r="G49" s="182">
        <f t="shared" si="0"/>
        <v>1</v>
      </c>
      <c r="H49" s="181">
        <v>6</v>
      </c>
      <c r="I49" s="183">
        <f t="shared" si="1"/>
        <v>1</v>
      </c>
      <c r="J49" s="252" t="s">
        <v>471</v>
      </c>
    </row>
    <row r="50" spans="1:10" ht="18" customHeight="1">
      <c r="A50" s="21"/>
      <c r="B50" s="121">
        <v>44</v>
      </c>
      <c r="C50" s="122" t="s">
        <v>260</v>
      </c>
      <c r="D50" s="123" t="s">
        <v>261</v>
      </c>
      <c r="E50" s="180">
        <v>1</v>
      </c>
      <c r="F50" s="181">
        <v>1</v>
      </c>
      <c r="G50" s="182">
        <f t="shared" si="0"/>
        <v>1</v>
      </c>
      <c r="H50" s="181">
        <v>0</v>
      </c>
      <c r="I50" s="183">
        <f t="shared" si="1"/>
        <v>0</v>
      </c>
      <c r="J50" s="252"/>
    </row>
    <row r="51" spans="1:10" ht="18" customHeight="1">
      <c r="A51" s="21"/>
      <c r="B51" s="121">
        <v>45</v>
      </c>
      <c r="C51" s="122" t="s">
        <v>262</v>
      </c>
      <c r="D51" s="123" t="s">
        <v>263</v>
      </c>
      <c r="E51" s="180">
        <v>10</v>
      </c>
      <c r="F51" s="181">
        <v>10</v>
      </c>
      <c r="G51" s="182">
        <f t="shared" si="0"/>
        <v>1</v>
      </c>
      <c r="H51" s="181">
        <v>0</v>
      </c>
      <c r="I51" s="183">
        <f t="shared" si="1"/>
        <v>0</v>
      </c>
      <c r="J51" s="252"/>
    </row>
    <row r="52" spans="1:10" ht="18" customHeight="1">
      <c r="A52" s="21"/>
      <c r="B52" s="121">
        <v>46</v>
      </c>
      <c r="C52" s="122" t="s">
        <v>264</v>
      </c>
      <c r="D52" s="123" t="s">
        <v>99</v>
      </c>
      <c r="E52" s="180">
        <v>1</v>
      </c>
      <c r="F52" s="181">
        <v>1</v>
      </c>
      <c r="G52" s="182">
        <f t="shared" si="0"/>
        <v>1</v>
      </c>
      <c r="H52" s="181">
        <v>1</v>
      </c>
      <c r="I52" s="183">
        <f t="shared" si="1"/>
        <v>1</v>
      </c>
      <c r="J52" s="252"/>
    </row>
    <row r="53" spans="1:10" ht="18" customHeight="1">
      <c r="A53" s="21"/>
      <c r="B53" s="121">
        <v>47</v>
      </c>
      <c r="C53" s="122" t="s">
        <v>265</v>
      </c>
      <c r="D53" s="123" t="s">
        <v>266</v>
      </c>
      <c r="E53" s="180">
        <v>1</v>
      </c>
      <c r="F53" s="181">
        <v>1</v>
      </c>
      <c r="G53" s="182">
        <f t="shared" si="0"/>
        <v>1</v>
      </c>
      <c r="H53" s="181">
        <v>1</v>
      </c>
      <c r="I53" s="183">
        <f t="shared" si="1"/>
        <v>1</v>
      </c>
      <c r="J53" s="252"/>
    </row>
    <row r="54" spans="1:10" ht="18" customHeight="1">
      <c r="A54" s="21"/>
      <c r="B54" s="121">
        <v>48</v>
      </c>
      <c r="C54" s="122" t="s">
        <v>267</v>
      </c>
      <c r="D54" s="123" t="s">
        <v>268</v>
      </c>
      <c r="E54" s="180">
        <v>2</v>
      </c>
      <c r="F54" s="181">
        <v>2</v>
      </c>
      <c r="G54" s="182">
        <f t="shared" si="0"/>
        <v>1</v>
      </c>
      <c r="H54" s="181">
        <v>0</v>
      </c>
      <c r="I54" s="183">
        <f t="shared" si="1"/>
        <v>0</v>
      </c>
      <c r="J54" s="252"/>
    </row>
    <row r="55" spans="1:10" ht="18" customHeight="1">
      <c r="A55" s="21"/>
      <c r="B55" s="121">
        <v>49</v>
      </c>
      <c r="C55" s="122" t="s">
        <v>269</v>
      </c>
      <c r="D55" s="123" t="s">
        <v>118</v>
      </c>
      <c r="E55" s="180">
        <v>1</v>
      </c>
      <c r="F55" s="181">
        <v>1</v>
      </c>
      <c r="G55" s="182">
        <f t="shared" si="0"/>
        <v>1</v>
      </c>
      <c r="H55" s="181">
        <v>0</v>
      </c>
      <c r="I55" s="183">
        <f t="shared" si="1"/>
        <v>0</v>
      </c>
      <c r="J55" s="252"/>
    </row>
    <row r="56" spans="1:10" ht="18" customHeight="1">
      <c r="A56" s="21"/>
      <c r="B56" s="121">
        <v>50</v>
      </c>
      <c r="C56" s="122" t="s">
        <v>270</v>
      </c>
      <c r="D56" s="123" t="s">
        <v>271</v>
      </c>
      <c r="E56" s="180">
        <v>1</v>
      </c>
      <c r="F56" s="181">
        <v>1</v>
      </c>
      <c r="G56" s="182">
        <f t="shared" si="0"/>
        <v>1</v>
      </c>
      <c r="H56" s="181">
        <v>0</v>
      </c>
      <c r="I56" s="183">
        <f t="shared" si="1"/>
        <v>0</v>
      </c>
      <c r="J56" s="252"/>
    </row>
    <row r="57" spans="1:10" ht="18" customHeight="1">
      <c r="A57" s="21"/>
      <c r="B57" s="121">
        <v>51</v>
      </c>
      <c r="C57" s="122" t="s">
        <v>272</v>
      </c>
      <c r="D57" s="123" t="s">
        <v>273</v>
      </c>
      <c r="E57" s="180">
        <v>3</v>
      </c>
      <c r="F57" s="181">
        <v>0</v>
      </c>
      <c r="G57" s="182">
        <f t="shared" si="0"/>
        <v>0</v>
      </c>
      <c r="H57" s="181">
        <v>0</v>
      </c>
      <c r="I57" s="183">
        <f t="shared" si="1"/>
        <v>0</v>
      </c>
      <c r="J57" s="252"/>
    </row>
    <row r="58" spans="1:10" ht="18" customHeight="1">
      <c r="A58" s="21"/>
      <c r="B58" s="121">
        <v>52</v>
      </c>
      <c r="C58" s="122" t="s">
        <v>274</v>
      </c>
      <c r="D58" s="123" t="s">
        <v>275</v>
      </c>
      <c r="E58" s="180">
        <v>2</v>
      </c>
      <c r="F58" s="181">
        <v>2</v>
      </c>
      <c r="G58" s="182">
        <f t="shared" si="0"/>
        <v>1</v>
      </c>
      <c r="H58" s="181">
        <v>2</v>
      </c>
      <c r="I58" s="183">
        <f t="shared" si="1"/>
        <v>1</v>
      </c>
      <c r="J58" s="252"/>
    </row>
    <row r="59" spans="1:10" ht="18" customHeight="1">
      <c r="A59" s="21"/>
      <c r="B59" s="121">
        <v>53</v>
      </c>
      <c r="C59" s="122" t="s">
        <v>276</v>
      </c>
      <c r="D59" s="270" t="s">
        <v>277</v>
      </c>
      <c r="E59" s="180">
        <v>1</v>
      </c>
      <c r="F59" s="181">
        <v>1</v>
      </c>
      <c r="G59" s="182">
        <f t="shared" si="0"/>
        <v>1</v>
      </c>
      <c r="H59" s="181">
        <v>1</v>
      </c>
      <c r="I59" s="183">
        <f t="shared" si="1"/>
        <v>1</v>
      </c>
      <c r="J59" s="252"/>
    </row>
    <row r="60" spans="1:10" ht="18" customHeight="1">
      <c r="A60" s="21"/>
      <c r="B60" s="121">
        <v>54</v>
      </c>
      <c r="C60" s="122" t="s">
        <v>278</v>
      </c>
      <c r="D60" s="270" t="s">
        <v>279</v>
      </c>
      <c r="E60" s="184">
        <v>7</v>
      </c>
      <c r="F60" s="185">
        <v>0</v>
      </c>
      <c r="G60" s="186">
        <f t="shared" si="0"/>
        <v>0</v>
      </c>
      <c r="H60" s="185">
        <v>0</v>
      </c>
      <c r="I60" s="183">
        <f t="shared" si="1"/>
        <v>0</v>
      </c>
      <c r="J60" s="252"/>
    </row>
    <row r="61" spans="1:10" ht="18" customHeight="1">
      <c r="A61" s="21"/>
      <c r="B61" s="121">
        <v>57</v>
      </c>
      <c r="C61" s="122" t="s">
        <v>282</v>
      </c>
      <c r="D61" s="270" t="s">
        <v>279</v>
      </c>
      <c r="E61" s="184">
        <v>6</v>
      </c>
      <c r="F61" s="185">
        <v>0</v>
      </c>
      <c r="G61" s="186">
        <f t="shared" ref="G61" si="2">F61/E61</f>
        <v>0</v>
      </c>
      <c r="H61" s="185">
        <v>0</v>
      </c>
      <c r="I61" s="183">
        <f t="shared" ref="I61" si="3">H61/E61</f>
        <v>0</v>
      </c>
      <c r="J61" s="252"/>
    </row>
    <row r="62" spans="1:10" ht="18" customHeight="1">
      <c r="A62" s="21"/>
      <c r="B62" s="121">
        <v>55</v>
      </c>
      <c r="C62" s="122" t="s">
        <v>280</v>
      </c>
      <c r="D62" s="270" t="s">
        <v>279</v>
      </c>
      <c r="E62" s="348">
        <v>15</v>
      </c>
      <c r="F62" s="342">
        <v>12</v>
      </c>
      <c r="G62" s="344">
        <f t="shared" si="0"/>
        <v>0.8</v>
      </c>
      <c r="H62" s="342">
        <v>0</v>
      </c>
      <c r="I62" s="346">
        <f t="shared" si="1"/>
        <v>0</v>
      </c>
      <c r="J62" s="252"/>
    </row>
    <row r="63" spans="1:10" ht="18" customHeight="1">
      <c r="A63" s="21"/>
      <c r="B63" s="121">
        <v>56</v>
      </c>
      <c r="C63" s="122" t="s">
        <v>281</v>
      </c>
      <c r="D63" s="270" t="s">
        <v>279</v>
      </c>
      <c r="E63" s="348"/>
      <c r="F63" s="342"/>
      <c r="G63" s="344"/>
      <c r="H63" s="342"/>
      <c r="I63" s="346"/>
      <c r="J63" s="252"/>
    </row>
    <row r="64" spans="1:10" ht="18" customHeight="1" thickBot="1">
      <c r="A64" s="21"/>
      <c r="B64" s="127">
        <v>58</v>
      </c>
      <c r="C64" s="128" t="s">
        <v>283</v>
      </c>
      <c r="D64" s="271" t="s">
        <v>279</v>
      </c>
      <c r="E64" s="349"/>
      <c r="F64" s="343"/>
      <c r="G64" s="345"/>
      <c r="H64" s="343"/>
      <c r="I64" s="347"/>
      <c r="J64" s="252"/>
    </row>
    <row r="65" spans="1:10" ht="26.25" thickBot="1">
      <c r="A65" s="21"/>
      <c r="B65" s="21"/>
      <c r="C65" s="124" t="s">
        <v>490</v>
      </c>
      <c r="D65" s="21"/>
      <c r="E65" s="275">
        <f>SUM(E7:E64)</f>
        <v>412</v>
      </c>
      <c r="F65" s="275">
        <f>SUM(F7:F64)</f>
        <v>275</v>
      </c>
      <c r="G65" s="125">
        <f t="shared" si="0"/>
        <v>0.66747572815533984</v>
      </c>
      <c r="H65" s="275">
        <f>SUM(H7:H64)</f>
        <v>51</v>
      </c>
      <c r="I65" s="126">
        <f t="shared" si="1"/>
        <v>0.12378640776699029</v>
      </c>
      <c r="J65" s="254"/>
    </row>
    <row r="66" spans="1:10">
      <c r="A66" s="21"/>
      <c r="B66" s="21"/>
      <c r="C66" s="21"/>
      <c r="D66" s="21"/>
      <c r="E66" s="21"/>
      <c r="F66" s="21"/>
      <c r="G66" s="188"/>
      <c r="H66" s="21"/>
      <c r="I66" s="188"/>
      <c r="J66" s="188"/>
    </row>
    <row r="67" spans="1:10">
      <c r="A67" s="21"/>
      <c r="B67" s="187" t="s">
        <v>284</v>
      </c>
      <c r="C67" s="21"/>
      <c r="D67" s="21"/>
      <c r="E67" s="21"/>
      <c r="F67" s="21"/>
      <c r="G67" s="188"/>
      <c r="H67" s="21"/>
      <c r="I67" s="188"/>
      <c r="J67" s="188"/>
    </row>
    <row r="68" spans="1:10">
      <c r="A68" s="21"/>
      <c r="B68" s="187" t="s">
        <v>285</v>
      </c>
      <c r="C68" s="21"/>
      <c r="D68" s="21"/>
      <c r="E68" s="21"/>
      <c r="F68" s="21"/>
      <c r="G68" s="188"/>
      <c r="H68" s="21"/>
      <c r="I68" s="188"/>
      <c r="J68" s="188"/>
    </row>
    <row r="69" spans="1:10">
      <c r="A69" s="21"/>
      <c r="B69" s="187" t="s">
        <v>286</v>
      </c>
      <c r="C69" s="21"/>
      <c r="D69" s="21"/>
      <c r="E69" s="21"/>
      <c r="F69" s="21"/>
      <c r="G69" s="188"/>
      <c r="H69" s="21"/>
      <c r="I69" s="188"/>
      <c r="J69" s="188"/>
    </row>
    <row r="70" spans="1:10" s="222" customFormat="1">
      <c r="A70" s="21"/>
      <c r="B70" s="187"/>
      <c r="C70" s="21"/>
      <c r="D70" s="21"/>
      <c r="E70" s="21"/>
      <c r="F70" s="21"/>
      <c r="G70" s="188"/>
      <c r="H70" s="21"/>
      <c r="I70" s="188"/>
      <c r="J70" s="188"/>
    </row>
    <row r="71" spans="1:10">
      <c r="A71" s="21"/>
      <c r="B71" s="323" t="s">
        <v>388</v>
      </c>
      <c r="C71" s="323"/>
      <c r="D71" s="323"/>
      <c r="E71" s="323"/>
      <c r="F71" s="323"/>
      <c r="G71" s="188"/>
      <c r="H71" s="21"/>
      <c r="I71" s="188"/>
      <c r="J71" s="188"/>
    </row>
    <row r="72" spans="1:10" s="222" customFormat="1">
      <c r="A72" s="21"/>
      <c r="B72" s="257" t="s">
        <v>489</v>
      </c>
      <c r="C72" s="272" t="s">
        <v>491</v>
      </c>
      <c r="D72" s="257"/>
      <c r="E72" s="257"/>
      <c r="F72" s="257"/>
      <c r="G72" s="188"/>
      <c r="H72" s="21"/>
      <c r="I72" s="188"/>
      <c r="J72" s="188"/>
    </row>
    <row r="73" spans="1:10">
      <c r="A73" s="21"/>
      <c r="B73" s="21"/>
      <c r="C73" s="21"/>
      <c r="D73" s="21"/>
      <c r="E73" s="21"/>
      <c r="F73" s="21"/>
      <c r="G73" s="188"/>
      <c r="H73" s="21"/>
      <c r="I73" s="188"/>
      <c r="J73" s="188"/>
    </row>
  </sheetData>
  <mergeCells count="14">
    <mergeCell ref="B71:F71"/>
    <mergeCell ref="B2:I2"/>
    <mergeCell ref="B4:C6"/>
    <mergeCell ref="D4:D6"/>
    <mergeCell ref="E4:E6"/>
    <mergeCell ref="F4:F6"/>
    <mergeCell ref="H4:H6"/>
    <mergeCell ref="G4:G6"/>
    <mergeCell ref="I4:I6"/>
    <mergeCell ref="F62:F64"/>
    <mergeCell ref="H62:H64"/>
    <mergeCell ref="G62:G64"/>
    <mergeCell ref="I62:I64"/>
    <mergeCell ref="E62:E64"/>
  </mergeCells>
  <conditionalFormatting sqref="G7:G14 G16:G31 G33:G65">
    <cfRule type="colorScale" priority="10">
      <colorScale>
        <cfvo type="min"/>
        <cfvo type="percentile" val="50"/>
        <cfvo type="max"/>
        <color rgb="FFF8696B"/>
        <color rgb="FFFFEB84"/>
        <color rgb="FF63BE7B"/>
      </colorScale>
    </cfRule>
  </conditionalFormatting>
  <conditionalFormatting sqref="I7:J31 I33:J65 J32">
    <cfRule type="colorScale" priority="9">
      <colorScale>
        <cfvo type="min"/>
        <cfvo type="percentile" val="50"/>
        <cfvo type="max"/>
        <color rgb="FFF8696B"/>
        <color rgb="FFFFEB84"/>
        <color rgb="FF63BE7B"/>
      </colorScale>
    </cfRule>
  </conditionalFormatting>
  <conditionalFormatting sqref="G15">
    <cfRule type="colorScale" priority="7">
      <colorScale>
        <cfvo type="min"/>
        <cfvo type="percentile" val="50"/>
        <cfvo type="max"/>
        <color rgb="FFF8696B"/>
        <color rgb="FFFFEB84"/>
        <color rgb="FF63BE7B"/>
      </colorScale>
    </cfRule>
  </conditionalFormatting>
  <conditionalFormatting sqref="G32">
    <cfRule type="colorScale" priority="2">
      <colorScale>
        <cfvo type="min"/>
        <cfvo type="percentile" val="50"/>
        <cfvo type="max"/>
        <color rgb="FFF8696B"/>
        <color rgb="FFFFEB84"/>
        <color rgb="FF63BE7B"/>
      </colorScale>
    </cfRule>
  </conditionalFormatting>
  <conditionalFormatting sqref="I3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4294967295" verticalDpi="4294967295"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4"/>
  <sheetViews>
    <sheetView zoomScale="115" zoomScaleNormal="115" workbookViewId="0">
      <selection activeCell="B3" sqref="B3"/>
    </sheetView>
  </sheetViews>
  <sheetFormatPr defaultColWidth="8.85546875" defaultRowHeight="15"/>
  <cols>
    <col min="1" max="1" width="3" customWidth="1"/>
    <col min="3" max="3" width="16.140625" customWidth="1"/>
    <col min="4" max="4" width="12.140625" customWidth="1"/>
    <col min="5" max="5" width="24.85546875" bestFit="1" customWidth="1"/>
    <col min="6" max="6" width="11.140625" bestFit="1" customWidth="1"/>
    <col min="7" max="7" width="14.42578125" bestFit="1" customWidth="1"/>
    <col min="8" max="8" width="24.7109375" bestFit="1" customWidth="1"/>
  </cols>
  <sheetData>
    <row r="1" spans="1:10">
      <c r="A1" s="21" t="s">
        <v>323</v>
      </c>
      <c r="B1" s="353" t="s">
        <v>498</v>
      </c>
      <c r="C1" s="353"/>
      <c r="D1" s="353"/>
      <c r="E1" s="353"/>
      <c r="F1" s="353"/>
      <c r="G1" s="353"/>
      <c r="H1" s="353"/>
      <c r="I1" s="49"/>
      <c r="J1" s="50"/>
    </row>
    <row r="2" spans="1:10" ht="30" customHeight="1">
      <c r="A2" s="21"/>
      <c r="B2" s="353"/>
      <c r="C2" s="353"/>
      <c r="D2" s="353"/>
      <c r="E2" s="353"/>
      <c r="F2" s="353"/>
      <c r="G2" s="353"/>
      <c r="H2" s="353"/>
      <c r="I2" s="49"/>
      <c r="J2" s="50"/>
    </row>
    <row r="3" spans="1:10">
      <c r="A3" s="21"/>
      <c r="B3" s="49"/>
      <c r="C3" s="49"/>
      <c r="D3" s="49"/>
      <c r="E3" s="49"/>
      <c r="F3" s="49"/>
      <c r="G3" s="49"/>
      <c r="H3" s="49"/>
      <c r="I3" s="49"/>
      <c r="J3" s="50"/>
    </row>
    <row r="4" spans="1:10" ht="15.75" thickBot="1">
      <c r="A4" s="21"/>
      <c r="B4" s="49"/>
      <c r="C4" s="49"/>
      <c r="D4" s="49"/>
      <c r="E4" s="49"/>
      <c r="F4" s="49"/>
      <c r="G4" s="49"/>
      <c r="H4" s="49"/>
      <c r="I4" s="49"/>
      <c r="J4" s="50"/>
    </row>
    <row r="5" spans="1:10" ht="45.75" customHeight="1">
      <c r="A5" s="21"/>
      <c r="B5" s="358" t="s">
        <v>144</v>
      </c>
      <c r="C5" s="359"/>
      <c r="D5" s="51" t="s">
        <v>472</v>
      </c>
      <c r="E5" s="51" t="s">
        <v>140</v>
      </c>
      <c r="F5" s="51" t="s">
        <v>141</v>
      </c>
      <c r="G5" s="52" t="s">
        <v>142</v>
      </c>
      <c r="H5" s="53" t="s">
        <v>143</v>
      </c>
      <c r="I5" s="49"/>
      <c r="J5" s="50"/>
    </row>
    <row r="6" spans="1:10" ht="18" customHeight="1">
      <c r="A6" s="21"/>
      <c r="B6" s="354" t="s">
        <v>145</v>
      </c>
      <c r="C6" s="355"/>
      <c r="D6" s="57">
        <v>2748</v>
      </c>
      <c r="E6" s="57">
        <v>524</v>
      </c>
      <c r="F6" s="57">
        <v>1296</v>
      </c>
      <c r="G6" s="58">
        <f>F6/D6</f>
        <v>0.47161572052401746</v>
      </c>
      <c r="H6" s="59">
        <f>F6/(D6-E6)</f>
        <v>0.58273381294964033</v>
      </c>
      <c r="I6" s="49"/>
      <c r="J6" s="50"/>
    </row>
    <row r="7" spans="1:10" ht="18" customHeight="1">
      <c r="A7" s="21"/>
      <c r="B7" s="354" t="s">
        <v>13</v>
      </c>
      <c r="C7" s="355"/>
      <c r="D7" s="57">
        <v>1512</v>
      </c>
      <c r="E7" s="57">
        <v>150</v>
      </c>
      <c r="F7" s="57">
        <v>142</v>
      </c>
      <c r="G7" s="58">
        <f>F7/D7</f>
        <v>9.391534391534391E-2</v>
      </c>
      <c r="H7" s="59">
        <f>F7/(D7-E7)</f>
        <v>0.10425844346549193</v>
      </c>
      <c r="I7" s="49"/>
      <c r="J7" s="50"/>
    </row>
    <row r="8" spans="1:10" ht="18" customHeight="1">
      <c r="A8" s="21"/>
      <c r="B8" s="354" t="s">
        <v>12</v>
      </c>
      <c r="C8" s="355"/>
      <c r="D8" s="57">
        <v>1671</v>
      </c>
      <c r="E8" s="57">
        <v>686</v>
      </c>
      <c r="F8" s="57">
        <v>170</v>
      </c>
      <c r="G8" s="58">
        <f>F8/D8</f>
        <v>0.10173548773189707</v>
      </c>
      <c r="H8" s="60">
        <f>F8/(D8-E8)</f>
        <v>0.17258883248730963</v>
      </c>
      <c r="I8" s="49"/>
      <c r="J8" s="50"/>
    </row>
    <row r="9" spans="1:10" ht="15.75" customHeight="1" thickBot="1">
      <c r="A9" s="21"/>
      <c r="B9" s="356" t="s">
        <v>146</v>
      </c>
      <c r="C9" s="357"/>
      <c r="D9" s="54">
        <f>SUM(D8,D7,D6)</f>
        <v>5931</v>
      </c>
      <c r="E9" s="54">
        <f>SUM(E8,E7,E6)</f>
        <v>1360</v>
      </c>
      <c r="F9" s="54">
        <f>SUM(F8,F7,F6)</f>
        <v>1608</v>
      </c>
      <c r="G9" s="55"/>
      <c r="H9" s="56"/>
      <c r="I9" s="49"/>
      <c r="J9" s="50"/>
    </row>
    <row r="10" spans="1:10">
      <c r="A10" s="21"/>
      <c r="B10" s="49"/>
      <c r="C10" s="49"/>
      <c r="D10" s="49"/>
      <c r="E10" s="49"/>
      <c r="F10" s="49"/>
      <c r="G10" s="49"/>
      <c r="H10" s="49"/>
      <c r="I10" s="49"/>
      <c r="J10" s="50"/>
    </row>
    <row r="11" spans="1:10">
      <c r="A11" s="21"/>
      <c r="B11" s="21"/>
      <c r="C11" s="21"/>
      <c r="D11" s="21"/>
      <c r="E11" s="21"/>
      <c r="F11" s="21"/>
      <c r="G11" s="21"/>
      <c r="H11" s="21"/>
      <c r="I11" s="21"/>
    </row>
    <row r="12" spans="1:10" ht="15" customHeight="1">
      <c r="A12" s="21"/>
      <c r="B12" s="350" t="s">
        <v>409</v>
      </c>
      <c r="C12" s="351"/>
      <c r="D12" s="351"/>
      <c r="E12" s="351"/>
      <c r="F12" s="351"/>
      <c r="G12" s="351"/>
      <c r="H12" s="351"/>
      <c r="I12" s="21"/>
    </row>
    <row r="13" spans="1:10">
      <c r="A13" s="21"/>
      <c r="B13" s="351"/>
      <c r="C13" s="351"/>
      <c r="D13" s="351"/>
      <c r="E13" s="351"/>
      <c r="F13" s="351"/>
      <c r="G13" s="351"/>
      <c r="H13" s="351"/>
      <c r="I13" s="21"/>
    </row>
    <row r="14" spans="1:10">
      <c r="A14" s="21"/>
      <c r="B14" s="351"/>
      <c r="C14" s="351"/>
      <c r="D14" s="351"/>
      <c r="E14" s="351"/>
      <c r="F14" s="351"/>
      <c r="G14" s="351"/>
      <c r="H14" s="351"/>
      <c r="I14" s="21"/>
    </row>
    <row r="15" spans="1:10">
      <c r="A15" s="21"/>
      <c r="B15" s="351"/>
      <c r="C15" s="351"/>
      <c r="D15" s="351"/>
      <c r="E15" s="351"/>
      <c r="F15" s="351"/>
      <c r="G15" s="351"/>
      <c r="H15" s="351"/>
      <c r="I15" s="21"/>
    </row>
    <row r="16" spans="1:10">
      <c r="A16" s="21"/>
      <c r="B16" s="351"/>
      <c r="C16" s="351"/>
      <c r="D16" s="351"/>
      <c r="E16" s="351"/>
      <c r="F16" s="351"/>
      <c r="G16" s="351"/>
      <c r="H16" s="351"/>
      <c r="I16" s="21"/>
    </row>
    <row r="17" spans="1:9">
      <c r="A17" s="21"/>
      <c r="B17" s="351"/>
      <c r="C17" s="351"/>
      <c r="D17" s="351"/>
      <c r="E17" s="351"/>
      <c r="F17" s="351"/>
      <c r="G17" s="351"/>
      <c r="H17" s="351"/>
      <c r="I17" s="21"/>
    </row>
    <row r="18" spans="1:9">
      <c r="A18" s="21"/>
      <c r="B18" s="351"/>
      <c r="C18" s="351"/>
      <c r="D18" s="351"/>
      <c r="E18" s="351"/>
      <c r="F18" s="351"/>
      <c r="G18" s="351"/>
      <c r="H18" s="351"/>
      <c r="I18" s="21"/>
    </row>
    <row r="19" spans="1:9">
      <c r="A19" s="21"/>
      <c r="B19" s="351"/>
      <c r="C19" s="351"/>
      <c r="D19" s="351"/>
      <c r="E19" s="351"/>
      <c r="F19" s="351"/>
      <c r="G19" s="351"/>
      <c r="H19" s="351"/>
      <c r="I19" s="21"/>
    </row>
    <row r="20" spans="1:9">
      <c r="A20" s="21"/>
      <c r="B20" s="352"/>
      <c r="C20" s="352"/>
      <c r="D20" s="352"/>
      <c r="E20" s="352"/>
      <c r="F20" s="352"/>
      <c r="G20" s="352"/>
      <c r="H20" s="352"/>
      <c r="I20" s="21"/>
    </row>
    <row r="21" spans="1:9">
      <c r="A21" s="21"/>
      <c r="B21" s="352"/>
      <c r="C21" s="352"/>
      <c r="D21" s="352"/>
      <c r="E21" s="352"/>
      <c r="F21" s="352"/>
      <c r="G21" s="352"/>
      <c r="H21" s="352"/>
      <c r="I21" s="21"/>
    </row>
    <row r="22" spans="1:9">
      <c r="A22" s="21"/>
      <c r="B22" s="352"/>
      <c r="C22" s="352"/>
      <c r="D22" s="352"/>
      <c r="E22" s="352"/>
      <c r="F22" s="352"/>
      <c r="G22" s="352"/>
      <c r="H22" s="352"/>
      <c r="I22" s="21"/>
    </row>
    <row r="23" spans="1:9">
      <c r="A23" s="21"/>
      <c r="B23" s="352"/>
      <c r="C23" s="352"/>
      <c r="D23" s="352"/>
      <c r="E23" s="352"/>
      <c r="F23" s="352"/>
      <c r="G23" s="352"/>
      <c r="H23" s="352"/>
      <c r="I23" s="21"/>
    </row>
    <row r="24" spans="1:9">
      <c r="A24" s="21"/>
      <c r="B24" s="21"/>
      <c r="C24" s="21"/>
      <c r="D24" s="21"/>
      <c r="E24" s="21"/>
      <c r="F24" s="21"/>
      <c r="G24" s="21"/>
      <c r="H24" s="21"/>
      <c r="I24" s="21"/>
    </row>
  </sheetData>
  <mergeCells count="7">
    <mergeCell ref="B12:H23"/>
    <mergeCell ref="B1:H2"/>
    <mergeCell ref="B7:C7"/>
    <mergeCell ref="B8:C8"/>
    <mergeCell ref="B9:C9"/>
    <mergeCell ref="B5:C5"/>
    <mergeCell ref="B6:C6"/>
  </mergeCells>
  <pageMargins left="0.7" right="0.7" top="0.75" bottom="0.75" header="0.3" footer="0.3"/>
  <pageSetup paperSize="9" scale="82"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9"/>
  <sheetViews>
    <sheetView tabSelected="1" zoomScale="85" zoomScaleNormal="85" workbookViewId="0">
      <selection activeCell="B27" sqref="B27:B31"/>
    </sheetView>
  </sheetViews>
  <sheetFormatPr defaultColWidth="8.85546875" defaultRowHeight="15"/>
  <cols>
    <col min="1" max="1" width="3.28515625" customWidth="1"/>
    <col min="2" max="2" width="51.42578125" style="62" customWidth="1"/>
    <col min="3" max="5" width="14.7109375" style="61" customWidth="1"/>
    <col min="6" max="6" width="3.28515625" customWidth="1"/>
    <col min="7" max="9" width="15.7109375" style="62" customWidth="1"/>
  </cols>
  <sheetData>
    <row r="1" spans="1:10">
      <c r="A1" s="21" t="s">
        <v>503</v>
      </c>
      <c r="B1" s="207"/>
      <c r="C1" s="208"/>
      <c r="D1" s="208"/>
      <c r="E1" s="208"/>
      <c r="F1" s="21"/>
      <c r="G1" s="207"/>
      <c r="H1" s="207"/>
      <c r="I1" s="207"/>
      <c r="J1" s="21"/>
    </row>
    <row r="2" spans="1:10" ht="15" customHeight="1">
      <c r="A2" s="21"/>
      <c r="B2" s="360" t="s">
        <v>291</v>
      </c>
      <c r="C2" s="360"/>
      <c r="D2" s="360"/>
      <c r="E2" s="360"/>
      <c r="F2" s="360"/>
      <c r="G2" s="360"/>
      <c r="H2" s="360"/>
      <c r="I2" s="360"/>
      <c r="J2" s="21"/>
    </row>
    <row r="3" spans="1:10">
      <c r="A3" s="21"/>
      <c r="B3" s="360"/>
      <c r="C3" s="360"/>
      <c r="D3" s="360"/>
      <c r="E3" s="360"/>
      <c r="F3" s="360"/>
      <c r="G3" s="360"/>
      <c r="H3" s="360"/>
      <c r="I3" s="360"/>
      <c r="J3" s="49"/>
    </row>
    <row r="4" spans="1:10" ht="15.75" thickBot="1">
      <c r="A4" s="21"/>
      <c r="B4" s="201"/>
      <c r="C4" s="202"/>
      <c r="D4" s="202"/>
      <c r="E4" s="202"/>
      <c r="F4" s="49"/>
      <c r="G4" s="202"/>
      <c r="H4" s="202"/>
      <c r="I4" s="202"/>
      <c r="J4" s="49"/>
    </row>
    <row r="5" spans="1:10" ht="63.75">
      <c r="A5" s="21"/>
      <c r="B5" s="49"/>
      <c r="C5" s="170" t="s">
        <v>147</v>
      </c>
      <c r="D5" s="171" t="s">
        <v>148</v>
      </c>
      <c r="E5" s="174" t="s">
        <v>400</v>
      </c>
      <c r="F5" s="156"/>
      <c r="G5" s="170" t="s">
        <v>178</v>
      </c>
      <c r="H5" s="171" t="s">
        <v>179</v>
      </c>
      <c r="I5" s="174" t="s">
        <v>399</v>
      </c>
      <c r="J5" s="49"/>
    </row>
    <row r="6" spans="1:10" ht="15.75" thickBot="1">
      <c r="A6" s="21"/>
      <c r="B6" s="49"/>
      <c r="C6" s="172" t="s">
        <v>149</v>
      </c>
      <c r="D6" s="173" t="s">
        <v>150</v>
      </c>
      <c r="E6" s="175" t="s">
        <v>151</v>
      </c>
      <c r="F6" s="157"/>
      <c r="G6" s="172" t="s">
        <v>149</v>
      </c>
      <c r="H6" s="173" t="s">
        <v>150</v>
      </c>
      <c r="I6" s="175" t="s">
        <v>151</v>
      </c>
      <c r="J6" s="49"/>
    </row>
    <row r="7" spans="1:10">
      <c r="A7" s="21"/>
      <c r="B7" s="166" t="s">
        <v>152</v>
      </c>
      <c r="C7" s="150">
        <v>0</v>
      </c>
      <c r="D7" s="146">
        <v>0</v>
      </c>
      <c r="E7" s="160">
        <f t="shared" ref="E7:E31" si="0">SUM(C7:D7)</f>
        <v>0</v>
      </c>
      <c r="F7" s="158"/>
      <c r="G7" s="150">
        <v>0</v>
      </c>
      <c r="H7" s="146">
        <v>0</v>
      </c>
      <c r="I7" s="160">
        <f t="shared" ref="I7:I31" si="1">SUM(G7:H7)</f>
        <v>0</v>
      </c>
      <c r="J7" s="49"/>
    </row>
    <row r="8" spans="1:10">
      <c r="A8" s="21"/>
      <c r="B8" s="167" t="s">
        <v>153</v>
      </c>
      <c r="C8" s="151">
        <v>0</v>
      </c>
      <c r="D8" s="147">
        <v>0</v>
      </c>
      <c r="E8" s="161">
        <f t="shared" si="0"/>
        <v>0</v>
      </c>
      <c r="F8" s="158"/>
      <c r="G8" s="151">
        <v>0</v>
      </c>
      <c r="H8" s="147">
        <v>0</v>
      </c>
      <c r="I8" s="161">
        <v>0</v>
      </c>
      <c r="J8" s="49"/>
    </row>
    <row r="9" spans="1:10">
      <c r="A9" s="21"/>
      <c r="B9" s="167" t="s">
        <v>154</v>
      </c>
      <c r="C9" s="151">
        <v>5</v>
      </c>
      <c r="D9" s="147">
        <v>1</v>
      </c>
      <c r="E9" s="161">
        <f t="shared" si="0"/>
        <v>6</v>
      </c>
      <c r="F9" s="158"/>
      <c r="G9" s="151">
        <v>0</v>
      </c>
      <c r="H9" s="147">
        <v>0</v>
      </c>
      <c r="I9" s="161">
        <f t="shared" si="1"/>
        <v>0</v>
      </c>
      <c r="J9" s="21"/>
    </row>
    <row r="10" spans="1:10">
      <c r="A10" s="21"/>
      <c r="B10" s="167" t="s">
        <v>155</v>
      </c>
      <c r="C10" s="151">
        <v>0</v>
      </c>
      <c r="D10" s="147">
        <v>0</v>
      </c>
      <c r="E10" s="161">
        <f t="shared" si="0"/>
        <v>0</v>
      </c>
      <c r="F10" s="158"/>
      <c r="G10" s="151">
        <v>0</v>
      </c>
      <c r="H10" s="147">
        <v>0</v>
      </c>
      <c r="I10" s="161">
        <f t="shared" si="1"/>
        <v>0</v>
      </c>
      <c r="J10" s="21"/>
    </row>
    <row r="11" spans="1:10">
      <c r="A11" s="21"/>
      <c r="B11" s="167" t="s">
        <v>156</v>
      </c>
      <c r="C11" s="151">
        <v>11</v>
      </c>
      <c r="D11" s="147">
        <v>6</v>
      </c>
      <c r="E11" s="161">
        <f t="shared" si="0"/>
        <v>17</v>
      </c>
      <c r="F11" s="158"/>
      <c r="G11" s="151">
        <v>0</v>
      </c>
      <c r="H11" s="147">
        <v>17</v>
      </c>
      <c r="I11" s="161">
        <f t="shared" si="1"/>
        <v>17</v>
      </c>
      <c r="J11" s="21"/>
    </row>
    <row r="12" spans="1:10">
      <c r="A12" s="21"/>
      <c r="B12" s="167" t="s">
        <v>157</v>
      </c>
      <c r="C12" s="151">
        <v>3</v>
      </c>
      <c r="D12" s="147">
        <v>3</v>
      </c>
      <c r="E12" s="161">
        <f t="shared" si="0"/>
        <v>6</v>
      </c>
      <c r="F12" s="158"/>
      <c r="G12" s="151">
        <v>2</v>
      </c>
      <c r="H12" s="147">
        <v>0</v>
      </c>
      <c r="I12" s="161">
        <f t="shared" si="1"/>
        <v>2</v>
      </c>
      <c r="J12" s="21"/>
    </row>
    <row r="13" spans="1:10">
      <c r="A13" s="21"/>
      <c r="B13" s="167" t="s">
        <v>158</v>
      </c>
      <c r="C13" s="151">
        <v>20</v>
      </c>
      <c r="D13" s="147">
        <v>7</v>
      </c>
      <c r="E13" s="161">
        <f t="shared" si="0"/>
        <v>27</v>
      </c>
      <c r="F13" s="158"/>
      <c r="G13" s="151">
        <v>17</v>
      </c>
      <c r="H13" s="147">
        <v>2</v>
      </c>
      <c r="I13" s="161">
        <f t="shared" si="1"/>
        <v>19</v>
      </c>
      <c r="J13" s="21"/>
    </row>
    <row r="14" spans="1:10">
      <c r="A14" s="21"/>
      <c r="B14" s="167" t="s">
        <v>159</v>
      </c>
      <c r="C14" s="151">
        <v>20</v>
      </c>
      <c r="D14" s="147">
        <v>2</v>
      </c>
      <c r="E14" s="161">
        <f t="shared" si="0"/>
        <v>22</v>
      </c>
      <c r="F14" s="158"/>
      <c r="G14" s="151">
        <v>2</v>
      </c>
      <c r="H14" s="147">
        <v>1</v>
      </c>
      <c r="I14" s="161">
        <f t="shared" si="1"/>
        <v>3</v>
      </c>
      <c r="J14" s="21"/>
    </row>
    <row r="15" spans="1:10">
      <c r="A15" s="21"/>
      <c r="B15" s="167" t="s">
        <v>160</v>
      </c>
      <c r="C15" s="151">
        <v>20</v>
      </c>
      <c r="D15" s="147">
        <v>4</v>
      </c>
      <c r="E15" s="161">
        <f t="shared" si="0"/>
        <v>24</v>
      </c>
      <c r="F15" s="158"/>
      <c r="G15" s="151">
        <v>0</v>
      </c>
      <c r="H15" s="147">
        <v>4</v>
      </c>
      <c r="I15" s="161">
        <f t="shared" si="1"/>
        <v>4</v>
      </c>
      <c r="J15" s="21"/>
    </row>
    <row r="16" spans="1:10">
      <c r="A16" s="21"/>
      <c r="B16" s="168" t="s">
        <v>161</v>
      </c>
      <c r="C16" s="152">
        <v>18</v>
      </c>
      <c r="D16" s="144">
        <v>25</v>
      </c>
      <c r="E16" s="162">
        <f t="shared" si="0"/>
        <v>43</v>
      </c>
      <c r="F16" s="159"/>
      <c r="G16" s="154">
        <v>22</v>
      </c>
      <c r="H16" s="148">
        <v>6</v>
      </c>
      <c r="I16" s="164">
        <f t="shared" si="1"/>
        <v>28</v>
      </c>
      <c r="J16" s="21"/>
    </row>
    <row r="17" spans="1:10">
      <c r="A17" s="21"/>
      <c r="B17" s="168" t="s">
        <v>162</v>
      </c>
      <c r="C17" s="152">
        <v>0</v>
      </c>
      <c r="D17" s="144">
        <v>9</v>
      </c>
      <c r="E17" s="162">
        <f t="shared" si="0"/>
        <v>9</v>
      </c>
      <c r="F17" s="159"/>
      <c r="G17" s="154">
        <v>11</v>
      </c>
      <c r="H17" s="148">
        <v>0</v>
      </c>
      <c r="I17" s="164">
        <f t="shared" si="1"/>
        <v>11</v>
      </c>
      <c r="J17" s="21"/>
    </row>
    <row r="18" spans="1:10">
      <c r="A18" s="21"/>
      <c r="B18" s="168" t="s">
        <v>163</v>
      </c>
      <c r="C18" s="152">
        <v>33</v>
      </c>
      <c r="D18" s="144">
        <v>39</v>
      </c>
      <c r="E18" s="162">
        <f t="shared" si="0"/>
        <v>72</v>
      </c>
      <c r="F18" s="159"/>
      <c r="G18" s="154">
        <v>10</v>
      </c>
      <c r="H18" s="148">
        <v>12</v>
      </c>
      <c r="I18" s="164">
        <f t="shared" si="1"/>
        <v>22</v>
      </c>
      <c r="J18" s="21"/>
    </row>
    <row r="19" spans="1:10">
      <c r="A19" s="21"/>
      <c r="B19" s="168" t="s">
        <v>164</v>
      </c>
      <c r="C19" s="152">
        <v>3</v>
      </c>
      <c r="D19" s="144">
        <v>19</v>
      </c>
      <c r="E19" s="162">
        <f t="shared" si="0"/>
        <v>22</v>
      </c>
      <c r="F19" s="159"/>
      <c r="G19" s="154">
        <v>3</v>
      </c>
      <c r="H19" s="148">
        <v>52</v>
      </c>
      <c r="I19" s="164">
        <f t="shared" si="1"/>
        <v>55</v>
      </c>
      <c r="J19" s="21"/>
    </row>
    <row r="20" spans="1:10">
      <c r="A20" s="21"/>
      <c r="B20" s="168" t="s">
        <v>165</v>
      </c>
      <c r="C20" s="152">
        <v>14</v>
      </c>
      <c r="D20" s="144">
        <v>9</v>
      </c>
      <c r="E20" s="162">
        <f t="shared" si="0"/>
        <v>23</v>
      </c>
      <c r="F20" s="159"/>
      <c r="G20" s="154">
        <v>4</v>
      </c>
      <c r="H20" s="148">
        <v>1</v>
      </c>
      <c r="I20" s="164">
        <f t="shared" si="1"/>
        <v>5</v>
      </c>
      <c r="J20" s="21"/>
    </row>
    <row r="21" spans="1:10">
      <c r="A21" s="21"/>
      <c r="B21" s="168" t="s">
        <v>166</v>
      </c>
      <c r="C21" s="152">
        <v>67</v>
      </c>
      <c r="D21" s="144">
        <v>49</v>
      </c>
      <c r="E21" s="162">
        <f t="shared" si="0"/>
        <v>116</v>
      </c>
      <c r="F21" s="159"/>
      <c r="G21" s="154">
        <v>6</v>
      </c>
      <c r="H21" s="148">
        <v>13</v>
      </c>
      <c r="I21" s="164">
        <f t="shared" si="1"/>
        <v>19</v>
      </c>
      <c r="J21" s="21"/>
    </row>
    <row r="22" spans="1:10">
      <c r="A22" s="21"/>
      <c r="B22" s="168" t="s">
        <v>167</v>
      </c>
      <c r="C22" s="152">
        <v>16</v>
      </c>
      <c r="D22" s="144">
        <v>5</v>
      </c>
      <c r="E22" s="162">
        <f t="shared" si="0"/>
        <v>21</v>
      </c>
      <c r="F22" s="159"/>
      <c r="G22" s="154">
        <v>2</v>
      </c>
      <c r="H22" s="148">
        <v>3</v>
      </c>
      <c r="I22" s="164">
        <f t="shared" si="1"/>
        <v>5</v>
      </c>
      <c r="J22" s="21"/>
    </row>
    <row r="23" spans="1:10">
      <c r="A23" s="21"/>
      <c r="B23" s="168" t="s">
        <v>168</v>
      </c>
      <c r="C23" s="152">
        <v>14</v>
      </c>
      <c r="D23" s="144">
        <v>29</v>
      </c>
      <c r="E23" s="162">
        <f t="shared" si="0"/>
        <v>43</v>
      </c>
      <c r="F23" s="159"/>
      <c r="G23" s="154">
        <v>6</v>
      </c>
      <c r="H23" s="148">
        <v>4</v>
      </c>
      <c r="I23" s="164">
        <f t="shared" si="1"/>
        <v>10</v>
      </c>
      <c r="J23" s="21"/>
    </row>
    <row r="24" spans="1:10">
      <c r="A24" s="21"/>
      <c r="B24" s="168" t="s">
        <v>169</v>
      </c>
      <c r="C24" s="152">
        <v>10</v>
      </c>
      <c r="D24" s="144">
        <v>14</v>
      </c>
      <c r="E24" s="162">
        <f t="shared" si="0"/>
        <v>24</v>
      </c>
      <c r="F24" s="159"/>
      <c r="G24" s="154">
        <v>3</v>
      </c>
      <c r="H24" s="148">
        <v>0</v>
      </c>
      <c r="I24" s="164">
        <f t="shared" si="1"/>
        <v>3</v>
      </c>
      <c r="J24" s="21"/>
    </row>
    <row r="25" spans="1:10">
      <c r="A25" s="21"/>
      <c r="B25" s="168" t="s">
        <v>170</v>
      </c>
      <c r="C25" s="152">
        <v>27</v>
      </c>
      <c r="D25" s="144">
        <v>4</v>
      </c>
      <c r="E25" s="162">
        <f t="shared" si="0"/>
        <v>31</v>
      </c>
      <c r="F25" s="159"/>
      <c r="G25" s="154">
        <v>7</v>
      </c>
      <c r="H25" s="148">
        <v>7</v>
      </c>
      <c r="I25" s="164">
        <f t="shared" si="1"/>
        <v>14</v>
      </c>
      <c r="J25" s="21"/>
    </row>
    <row r="26" spans="1:10">
      <c r="A26" s="21"/>
      <c r="B26" s="168" t="s">
        <v>171</v>
      </c>
      <c r="C26" s="152">
        <v>32</v>
      </c>
      <c r="D26" s="144">
        <v>19</v>
      </c>
      <c r="E26" s="162">
        <f t="shared" si="0"/>
        <v>51</v>
      </c>
      <c r="F26" s="159"/>
      <c r="G26" s="154">
        <v>8</v>
      </c>
      <c r="H26" s="148">
        <v>4</v>
      </c>
      <c r="I26" s="164">
        <f t="shared" si="1"/>
        <v>12</v>
      </c>
      <c r="J26" s="21"/>
    </row>
    <row r="27" spans="1:10">
      <c r="A27" s="21"/>
      <c r="B27" s="168" t="s">
        <v>172</v>
      </c>
      <c r="C27" s="152">
        <v>0</v>
      </c>
      <c r="D27" s="144">
        <v>0</v>
      </c>
      <c r="E27" s="162">
        <f t="shared" si="0"/>
        <v>0</v>
      </c>
      <c r="F27" s="159"/>
      <c r="G27" s="154">
        <v>0</v>
      </c>
      <c r="H27" s="148">
        <v>0</v>
      </c>
      <c r="I27" s="164">
        <f t="shared" si="1"/>
        <v>0</v>
      </c>
      <c r="J27" s="21"/>
    </row>
    <row r="28" spans="1:10">
      <c r="A28" s="21"/>
      <c r="B28" s="168" t="s">
        <v>173</v>
      </c>
      <c r="C28" s="152">
        <v>15</v>
      </c>
      <c r="D28" s="144">
        <v>12</v>
      </c>
      <c r="E28" s="162">
        <f t="shared" si="0"/>
        <v>27</v>
      </c>
      <c r="F28" s="159"/>
      <c r="G28" s="154">
        <v>22</v>
      </c>
      <c r="H28" s="148">
        <v>0</v>
      </c>
      <c r="I28" s="164">
        <f t="shared" si="1"/>
        <v>22</v>
      </c>
      <c r="J28" s="21"/>
    </row>
    <row r="29" spans="1:10">
      <c r="A29" s="21"/>
      <c r="B29" s="168" t="s">
        <v>174</v>
      </c>
      <c r="C29" s="152">
        <v>11</v>
      </c>
      <c r="D29" s="144">
        <v>0</v>
      </c>
      <c r="E29" s="162">
        <f t="shared" si="0"/>
        <v>11</v>
      </c>
      <c r="F29" s="159"/>
      <c r="G29" s="154">
        <v>7</v>
      </c>
      <c r="H29" s="148">
        <v>9</v>
      </c>
      <c r="I29" s="164">
        <f t="shared" si="1"/>
        <v>16</v>
      </c>
      <c r="J29" s="21"/>
    </row>
    <row r="30" spans="1:10">
      <c r="A30" s="21"/>
      <c r="B30" s="168" t="s">
        <v>175</v>
      </c>
      <c r="C30" s="152">
        <v>0</v>
      </c>
      <c r="D30" s="144">
        <v>0</v>
      </c>
      <c r="E30" s="162">
        <f t="shared" si="0"/>
        <v>0</v>
      </c>
      <c r="F30" s="159"/>
      <c r="G30" s="154">
        <v>0</v>
      </c>
      <c r="H30" s="148">
        <v>0</v>
      </c>
      <c r="I30" s="164">
        <f t="shared" si="1"/>
        <v>0</v>
      </c>
      <c r="J30" s="21"/>
    </row>
    <row r="31" spans="1:10" ht="15.75" thickBot="1">
      <c r="A31" s="21"/>
      <c r="B31" s="169" t="s">
        <v>176</v>
      </c>
      <c r="C31" s="153">
        <v>0</v>
      </c>
      <c r="D31" s="145">
        <v>0</v>
      </c>
      <c r="E31" s="163">
        <f t="shared" si="0"/>
        <v>0</v>
      </c>
      <c r="F31" s="159"/>
      <c r="G31" s="155">
        <v>0</v>
      </c>
      <c r="H31" s="149">
        <v>0</v>
      </c>
      <c r="I31" s="165">
        <f t="shared" si="1"/>
        <v>0</v>
      </c>
      <c r="J31" s="21"/>
    </row>
    <row r="32" spans="1:10" ht="15.75" thickBot="1">
      <c r="A32" s="21"/>
      <c r="B32" s="206"/>
      <c r="C32" s="176">
        <f>SUM(C7:C31)</f>
        <v>339</v>
      </c>
      <c r="D32" s="177">
        <f>SUM(D7:D31)</f>
        <v>256</v>
      </c>
      <c r="E32" s="178">
        <f t="shared" ref="E32" si="2">SUM(C32:D32)</f>
        <v>595</v>
      </c>
      <c r="F32" s="156"/>
      <c r="G32" s="176">
        <f>SUM(G7:G31)</f>
        <v>132</v>
      </c>
      <c r="H32" s="177">
        <f>SUM(H7:H31)</f>
        <v>135</v>
      </c>
      <c r="I32" s="178">
        <f t="shared" ref="I32" si="3">SUM(G32:H32)</f>
        <v>267</v>
      </c>
      <c r="J32" s="49"/>
    </row>
    <row r="33" spans="1:21">
      <c r="A33" s="21"/>
      <c r="B33" s="49"/>
      <c r="C33" s="202"/>
      <c r="D33" s="202"/>
      <c r="E33" s="202"/>
      <c r="F33" s="49"/>
      <c r="G33" s="49"/>
      <c r="H33" s="49"/>
      <c r="I33" s="49"/>
      <c r="J33" s="49"/>
    </row>
    <row r="34" spans="1:21">
      <c r="A34" s="21"/>
      <c r="B34" s="49" t="s">
        <v>497</v>
      </c>
      <c r="C34" s="202"/>
      <c r="D34" s="202"/>
      <c r="E34" s="202"/>
      <c r="F34" s="49"/>
      <c r="G34" s="49"/>
      <c r="H34" s="49"/>
      <c r="I34" s="49"/>
      <c r="J34" s="49"/>
    </row>
    <row r="35" spans="1:21">
      <c r="A35" s="21"/>
      <c r="B35" s="204" t="s">
        <v>401</v>
      </c>
      <c r="C35" s="202"/>
      <c r="D35" s="202"/>
      <c r="E35" s="202"/>
      <c r="F35" s="202"/>
      <c r="G35" s="202"/>
      <c r="H35" s="202"/>
      <c r="I35" s="203"/>
      <c r="J35" s="203"/>
      <c r="K35" s="63"/>
      <c r="L35" s="63"/>
      <c r="M35" s="63"/>
      <c r="N35" s="63"/>
      <c r="O35" s="63"/>
      <c r="P35" s="63"/>
      <c r="Q35" s="64"/>
      <c r="R35" s="64"/>
      <c r="S35" s="64"/>
      <c r="T35" s="64"/>
      <c r="U35" s="63"/>
    </row>
    <row r="36" spans="1:21">
      <c r="A36" s="21"/>
      <c r="B36" s="204" t="s">
        <v>402</v>
      </c>
      <c r="C36" s="202"/>
      <c r="D36" s="202"/>
      <c r="E36" s="202"/>
      <c r="F36" s="202"/>
      <c r="G36" s="202"/>
      <c r="H36" s="202"/>
      <c r="I36" s="203"/>
      <c r="J36" s="203"/>
      <c r="K36" s="63"/>
      <c r="L36" s="63"/>
      <c r="M36" s="63"/>
      <c r="N36" s="63"/>
      <c r="O36" s="63"/>
      <c r="P36" s="63"/>
      <c r="Q36" s="64"/>
      <c r="R36" s="64"/>
      <c r="S36" s="64"/>
      <c r="T36" s="64"/>
      <c r="U36" s="63"/>
    </row>
    <row r="37" spans="1:21">
      <c r="A37" s="21"/>
      <c r="B37" s="204" t="s">
        <v>177</v>
      </c>
      <c r="C37" s="202"/>
      <c r="D37" s="202"/>
      <c r="E37" s="202"/>
      <c r="F37" s="202"/>
      <c r="G37" s="202"/>
      <c r="H37" s="202"/>
      <c r="I37" s="203"/>
      <c r="J37" s="203"/>
      <c r="K37" s="63"/>
      <c r="L37" s="63"/>
      <c r="M37" s="63"/>
      <c r="N37" s="63"/>
      <c r="O37" s="63"/>
      <c r="P37" s="63"/>
      <c r="Q37" s="64"/>
      <c r="R37" s="64"/>
      <c r="S37" s="64"/>
      <c r="T37" s="64"/>
      <c r="U37" s="63"/>
    </row>
    <row r="38" spans="1:21">
      <c r="A38" s="21"/>
      <c r="B38" s="203" t="s">
        <v>290</v>
      </c>
      <c r="C38" s="205"/>
      <c r="D38" s="205"/>
      <c r="E38" s="205"/>
      <c r="F38" s="205"/>
      <c r="G38" s="205"/>
      <c r="H38" s="205"/>
      <c r="I38" s="205"/>
      <c r="J38" s="49"/>
    </row>
    <row r="39" spans="1:21">
      <c r="A39" s="21"/>
      <c r="B39" s="205"/>
      <c r="C39" s="205"/>
      <c r="D39" s="205"/>
      <c r="E39" s="205"/>
      <c r="F39" s="205"/>
      <c r="G39" s="205"/>
      <c r="H39" s="205"/>
      <c r="I39" s="205"/>
      <c r="J39" s="49"/>
    </row>
  </sheetData>
  <mergeCells count="1">
    <mergeCell ref="B2:I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8"/>
  <sheetViews>
    <sheetView zoomScale="115" zoomScaleNormal="115" workbookViewId="0">
      <selection activeCell="A3" sqref="A3"/>
    </sheetView>
  </sheetViews>
  <sheetFormatPr defaultColWidth="8.85546875" defaultRowHeight="15"/>
  <cols>
    <col min="2" max="2" width="55.140625" bestFit="1" customWidth="1"/>
    <col min="3" max="3" width="11.140625" customWidth="1"/>
    <col min="4" max="4" width="4.28515625" customWidth="1"/>
    <col min="5" max="5" width="11.28515625" customWidth="1"/>
    <col min="6" max="6" width="11.42578125" customWidth="1"/>
  </cols>
  <sheetData>
    <row r="1" spans="1:7" ht="15" customHeight="1">
      <c r="A1" s="21"/>
      <c r="B1" s="361" t="s">
        <v>476</v>
      </c>
      <c r="C1" s="361"/>
      <c r="D1" s="361"/>
      <c r="E1" s="361"/>
      <c r="F1" s="361"/>
      <c r="G1" s="21"/>
    </row>
    <row r="2" spans="1:7" ht="55.5" customHeight="1">
      <c r="A2" s="21"/>
      <c r="B2" s="361"/>
      <c r="C2" s="361"/>
      <c r="D2" s="361"/>
      <c r="E2" s="361"/>
      <c r="F2" s="361"/>
      <c r="G2" s="21"/>
    </row>
    <row r="3" spans="1:7">
      <c r="A3" s="21"/>
      <c r="B3" s="209"/>
      <c r="C3" s="209"/>
      <c r="D3" s="209"/>
      <c r="E3" s="21"/>
      <c r="F3" s="21"/>
      <c r="G3" s="21"/>
    </row>
    <row r="4" spans="1:7">
      <c r="A4" s="21"/>
      <c r="B4" s="21"/>
      <c r="C4" s="21"/>
      <c r="D4" s="21"/>
      <c r="E4" s="21"/>
      <c r="F4" s="21"/>
      <c r="G4" s="21"/>
    </row>
    <row r="5" spans="1:7" ht="124.5" customHeight="1">
      <c r="A5" s="21"/>
      <c r="B5" s="46"/>
      <c r="C5" s="210" t="s">
        <v>408</v>
      </c>
      <c r="D5" s="362" t="s">
        <v>403</v>
      </c>
      <c r="E5" s="210" t="s">
        <v>404</v>
      </c>
      <c r="F5" s="211" t="s">
        <v>405</v>
      </c>
      <c r="G5" s="21"/>
    </row>
    <row r="6" spans="1:7">
      <c r="A6" s="21"/>
      <c r="B6" s="110" t="s">
        <v>18</v>
      </c>
      <c r="C6" s="111">
        <f>SUM(C7:C42)</f>
        <v>863</v>
      </c>
      <c r="D6" s="362"/>
      <c r="E6" s="111">
        <f>SUM(E7:E42)</f>
        <v>521</v>
      </c>
      <c r="F6" s="212">
        <f>SUM(F7:F42)</f>
        <v>403</v>
      </c>
      <c r="G6" s="21"/>
    </row>
    <row r="7" spans="1:7" s="222" customFormat="1">
      <c r="A7" s="21"/>
      <c r="B7" s="47" t="s">
        <v>273</v>
      </c>
      <c r="C7" s="8">
        <v>9</v>
      </c>
      <c r="D7" s="362"/>
      <c r="E7" s="8">
        <v>9</v>
      </c>
      <c r="F7" s="213">
        <v>9</v>
      </c>
      <c r="G7" s="21"/>
    </row>
    <row r="8" spans="1:7" s="222" customFormat="1">
      <c r="A8" s="21"/>
      <c r="B8" s="47" t="s">
        <v>261</v>
      </c>
      <c r="C8" s="8">
        <v>5</v>
      </c>
      <c r="D8" s="362"/>
      <c r="E8" s="8">
        <v>5</v>
      </c>
      <c r="F8" s="213">
        <v>3</v>
      </c>
      <c r="G8" s="21"/>
    </row>
    <row r="9" spans="1:7">
      <c r="A9" s="21"/>
      <c r="B9" s="47" t="s">
        <v>19</v>
      </c>
      <c r="C9" s="8">
        <v>5</v>
      </c>
      <c r="D9" s="362"/>
      <c r="E9" s="8">
        <v>2</v>
      </c>
      <c r="F9" s="213">
        <v>2</v>
      </c>
      <c r="G9" s="21"/>
    </row>
    <row r="10" spans="1:7">
      <c r="A10" s="21"/>
      <c r="B10" s="47" t="s">
        <v>20</v>
      </c>
      <c r="C10" s="8">
        <v>4</v>
      </c>
      <c r="D10" s="362"/>
      <c r="E10" s="8">
        <v>3</v>
      </c>
      <c r="F10" s="213">
        <v>3</v>
      </c>
      <c r="G10" s="21"/>
    </row>
    <row r="11" spans="1:7">
      <c r="A11" s="21"/>
      <c r="B11" s="47" t="s">
        <v>21</v>
      </c>
      <c r="C11" s="8">
        <v>1</v>
      </c>
      <c r="D11" s="362"/>
      <c r="E11" s="8">
        <v>0</v>
      </c>
      <c r="F11" s="213">
        <v>0</v>
      </c>
      <c r="G11" s="21"/>
    </row>
    <row r="12" spans="1:7">
      <c r="A12" s="21"/>
      <c r="B12" s="47" t="s">
        <v>22</v>
      </c>
      <c r="C12" s="8">
        <v>0</v>
      </c>
      <c r="D12" s="362"/>
      <c r="E12" s="8">
        <v>0</v>
      </c>
      <c r="F12" s="213">
        <v>0</v>
      </c>
      <c r="G12" s="21"/>
    </row>
    <row r="13" spans="1:7">
      <c r="A13" s="21"/>
      <c r="B13" s="47" t="s">
        <v>23</v>
      </c>
      <c r="C13" s="8">
        <v>7</v>
      </c>
      <c r="D13" s="362"/>
      <c r="E13" s="8">
        <v>7</v>
      </c>
      <c r="F13" s="213">
        <v>7</v>
      </c>
      <c r="G13" s="21"/>
    </row>
    <row r="14" spans="1:7">
      <c r="A14" s="21"/>
      <c r="B14" s="47" t="s">
        <v>24</v>
      </c>
      <c r="C14" s="8">
        <v>5</v>
      </c>
      <c r="D14" s="362"/>
      <c r="E14" s="8">
        <v>3</v>
      </c>
      <c r="F14" s="213">
        <v>2</v>
      </c>
      <c r="G14" s="21"/>
    </row>
    <row r="15" spans="1:7">
      <c r="A15" s="21"/>
      <c r="B15" s="47" t="s">
        <v>25</v>
      </c>
      <c r="C15" s="8">
        <v>1</v>
      </c>
      <c r="D15" s="362"/>
      <c r="E15" s="8">
        <v>1</v>
      </c>
      <c r="F15" s="213">
        <v>1</v>
      </c>
      <c r="G15" s="21"/>
    </row>
    <row r="16" spans="1:7">
      <c r="A16" s="21"/>
      <c r="B16" s="47" t="s">
        <v>26</v>
      </c>
      <c r="C16" s="8">
        <v>5</v>
      </c>
      <c r="D16" s="362"/>
      <c r="E16" s="8">
        <v>1</v>
      </c>
      <c r="F16" s="213">
        <v>1</v>
      </c>
      <c r="G16" s="21"/>
    </row>
    <row r="17" spans="1:7">
      <c r="A17" s="21"/>
      <c r="B17" s="47" t="s">
        <v>27</v>
      </c>
      <c r="C17" s="8">
        <v>3</v>
      </c>
      <c r="D17" s="362"/>
      <c r="E17" s="8">
        <v>3</v>
      </c>
      <c r="F17" s="213">
        <v>2</v>
      </c>
      <c r="G17" s="21"/>
    </row>
    <row r="18" spans="1:7">
      <c r="A18" s="21"/>
      <c r="B18" s="47" t="s">
        <v>28</v>
      </c>
      <c r="C18" s="8">
        <v>3</v>
      </c>
      <c r="D18" s="362"/>
      <c r="E18" s="8">
        <v>3</v>
      </c>
      <c r="F18" s="213">
        <v>3</v>
      </c>
      <c r="G18" s="21"/>
    </row>
    <row r="19" spans="1:7">
      <c r="A19" s="21"/>
      <c r="B19" s="47" t="s">
        <v>29</v>
      </c>
      <c r="C19" s="8">
        <v>17</v>
      </c>
      <c r="D19" s="362"/>
      <c r="E19" s="8">
        <v>12</v>
      </c>
      <c r="F19" s="213">
        <v>12</v>
      </c>
      <c r="G19" s="21"/>
    </row>
    <row r="20" spans="1:7">
      <c r="A20" s="21"/>
      <c r="B20" s="47" t="s">
        <v>30</v>
      </c>
      <c r="C20" s="8">
        <v>21</v>
      </c>
      <c r="D20" s="362"/>
      <c r="E20" s="8">
        <v>21</v>
      </c>
      <c r="F20" s="213">
        <v>13</v>
      </c>
      <c r="G20" s="21"/>
    </row>
    <row r="21" spans="1:7">
      <c r="A21" s="21"/>
      <c r="B21" s="47" t="s">
        <v>31</v>
      </c>
      <c r="C21" s="8">
        <v>3</v>
      </c>
      <c r="D21" s="362"/>
      <c r="E21" s="8">
        <v>3</v>
      </c>
      <c r="F21" s="213">
        <v>3</v>
      </c>
      <c r="G21" s="21"/>
    </row>
    <row r="22" spans="1:7">
      <c r="A22" s="21"/>
      <c r="B22" s="47" t="s">
        <v>32</v>
      </c>
      <c r="C22" s="8">
        <v>0</v>
      </c>
      <c r="D22" s="362"/>
      <c r="E22" s="8">
        <v>0</v>
      </c>
      <c r="F22" s="213">
        <v>0</v>
      </c>
      <c r="G22" s="21"/>
    </row>
    <row r="23" spans="1:7">
      <c r="A23" s="21"/>
      <c r="B23" s="47" t="s">
        <v>33</v>
      </c>
      <c r="C23" s="8">
        <v>29</v>
      </c>
      <c r="D23" s="362"/>
      <c r="E23" s="8">
        <v>8</v>
      </c>
      <c r="F23" s="213">
        <v>7</v>
      </c>
      <c r="G23" s="21"/>
    </row>
    <row r="24" spans="1:7">
      <c r="A24" s="21"/>
      <c r="B24" s="47" t="s">
        <v>34</v>
      </c>
      <c r="C24" s="8">
        <v>4</v>
      </c>
      <c r="D24" s="362"/>
      <c r="E24" s="8">
        <v>4</v>
      </c>
      <c r="F24" s="213">
        <v>2</v>
      </c>
      <c r="G24" s="21"/>
    </row>
    <row r="25" spans="1:7">
      <c r="A25" s="21"/>
      <c r="B25" s="47" t="s">
        <v>35</v>
      </c>
      <c r="C25" s="8">
        <v>12</v>
      </c>
      <c r="D25" s="362"/>
      <c r="E25" s="8">
        <v>12</v>
      </c>
      <c r="F25" s="213">
        <v>8</v>
      </c>
      <c r="G25" s="21"/>
    </row>
    <row r="26" spans="1:7">
      <c r="A26" s="21"/>
      <c r="B26" s="47" t="s">
        <v>36</v>
      </c>
      <c r="C26" s="8">
        <v>0</v>
      </c>
      <c r="D26" s="362"/>
      <c r="E26" s="8">
        <v>0</v>
      </c>
      <c r="F26" s="213">
        <v>0</v>
      </c>
      <c r="G26" s="21"/>
    </row>
    <row r="27" spans="1:7">
      <c r="A27" s="21"/>
      <c r="B27" s="47" t="s">
        <v>37</v>
      </c>
      <c r="C27" s="8">
        <v>1</v>
      </c>
      <c r="D27" s="362"/>
      <c r="E27" s="8">
        <v>1</v>
      </c>
      <c r="F27" s="213">
        <v>1</v>
      </c>
      <c r="G27" s="21"/>
    </row>
    <row r="28" spans="1:7">
      <c r="A28" s="21"/>
      <c r="B28" s="47" t="s">
        <v>38</v>
      </c>
      <c r="C28" s="8">
        <v>11</v>
      </c>
      <c r="D28" s="362"/>
      <c r="E28" s="8">
        <v>10</v>
      </c>
      <c r="F28" s="213">
        <v>9</v>
      </c>
      <c r="G28" s="21"/>
    </row>
    <row r="29" spans="1:7">
      <c r="A29" s="21"/>
      <c r="B29" s="47" t="s">
        <v>39</v>
      </c>
      <c r="C29" s="8">
        <v>24</v>
      </c>
      <c r="D29" s="362"/>
      <c r="E29" s="8">
        <v>16</v>
      </c>
      <c r="F29" s="213">
        <v>0</v>
      </c>
      <c r="G29" s="21"/>
    </row>
    <row r="30" spans="1:7">
      <c r="A30" s="21"/>
      <c r="B30" s="47" t="s">
        <v>40</v>
      </c>
      <c r="C30" s="8">
        <v>5</v>
      </c>
      <c r="D30" s="362"/>
      <c r="E30" s="8">
        <v>3</v>
      </c>
      <c r="F30" s="213">
        <v>3</v>
      </c>
      <c r="G30" s="21"/>
    </row>
    <row r="31" spans="1:7">
      <c r="A31" s="21"/>
      <c r="B31" s="47" t="s">
        <v>41</v>
      </c>
      <c r="C31" s="8">
        <v>25</v>
      </c>
      <c r="D31" s="362"/>
      <c r="E31" s="8">
        <v>18</v>
      </c>
      <c r="F31" s="213">
        <v>9</v>
      </c>
      <c r="G31" s="21"/>
    </row>
    <row r="32" spans="1:7">
      <c r="A32" s="21"/>
      <c r="B32" s="47" t="s">
        <v>42</v>
      </c>
      <c r="C32" s="8">
        <v>14</v>
      </c>
      <c r="D32" s="362"/>
      <c r="E32" s="8">
        <v>14</v>
      </c>
      <c r="F32" s="213">
        <v>7</v>
      </c>
      <c r="G32" s="21"/>
    </row>
    <row r="33" spans="1:7">
      <c r="A33" s="21"/>
      <c r="B33" s="47" t="s">
        <v>43</v>
      </c>
      <c r="C33" s="8">
        <v>66</v>
      </c>
      <c r="D33" s="362"/>
      <c r="E33" s="8">
        <v>66</v>
      </c>
      <c r="F33" s="213">
        <v>69</v>
      </c>
      <c r="G33" s="21"/>
    </row>
    <row r="34" spans="1:7">
      <c r="A34" s="21"/>
      <c r="B34" s="47" t="s">
        <v>44</v>
      </c>
      <c r="C34" s="8">
        <v>225</v>
      </c>
      <c r="D34" s="362"/>
      <c r="E34" s="8">
        <v>86</v>
      </c>
      <c r="F34" s="213">
        <v>37</v>
      </c>
      <c r="G34" s="21"/>
    </row>
    <row r="35" spans="1:7">
      <c r="A35" s="21"/>
      <c r="B35" s="47" t="s">
        <v>45</v>
      </c>
      <c r="C35" s="8">
        <v>22</v>
      </c>
      <c r="D35" s="362"/>
      <c r="E35" s="8">
        <v>22</v>
      </c>
      <c r="F35" s="213">
        <v>14</v>
      </c>
      <c r="G35" s="21"/>
    </row>
    <row r="36" spans="1:7">
      <c r="A36" s="21"/>
      <c r="B36" s="47" t="s">
        <v>46</v>
      </c>
      <c r="C36" s="8">
        <v>143</v>
      </c>
      <c r="D36" s="362"/>
      <c r="E36" s="8">
        <v>95</v>
      </c>
      <c r="F36" s="213">
        <v>94</v>
      </c>
      <c r="G36" s="21"/>
    </row>
    <row r="37" spans="1:7">
      <c r="A37" s="21"/>
      <c r="B37" s="47" t="s">
        <v>47</v>
      </c>
      <c r="C37" s="8">
        <v>0</v>
      </c>
      <c r="D37" s="362"/>
      <c r="E37" s="8">
        <v>0</v>
      </c>
      <c r="F37" s="213">
        <v>0</v>
      </c>
      <c r="G37" s="21"/>
    </row>
    <row r="38" spans="1:7">
      <c r="A38" s="21"/>
      <c r="B38" s="47" t="s">
        <v>48</v>
      </c>
      <c r="C38" s="8">
        <v>3</v>
      </c>
      <c r="D38" s="362"/>
      <c r="E38" s="8">
        <v>2</v>
      </c>
      <c r="F38" s="213">
        <v>1</v>
      </c>
      <c r="G38" s="21"/>
    </row>
    <row r="39" spans="1:7">
      <c r="A39" s="21"/>
      <c r="B39" s="47" t="s">
        <v>49</v>
      </c>
      <c r="C39" s="8">
        <v>34</v>
      </c>
      <c r="D39" s="362"/>
      <c r="E39" s="8">
        <v>18</v>
      </c>
      <c r="F39" s="213">
        <v>18</v>
      </c>
      <c r="G39" s="21"/>
    </row>
    <row r="40" spans="1:7">
      <c r="A40" s="21"/>
      <c r="B40" s="47" t="s">
        <v>50</v>
      </c>
      <c r="C40" s="8">
        <v>61</v>
      </c>
      <c r="D40" s="362"/>
      <c r="E40" s="8">
        <v>38</v>
      </c>
      <c r="F40" s="213">
        <v>40</v>
      </c>
      <c r="G40" s="21"/>
    </row>
    <row r="41" spans="1:7">
      <c r="A41" s="21"/>
      <c r="B41" s="47" t="s">
        <v>51</v>
      </c>
      <c r="C41" s="8">
        <v>10</v>
      </c>
      <c r="D41" s="362"/>
      <c r="E41" s="8">
        <v>10</v>
      </c>
      <c r="F41" s="213">
        <v>6</v>
      </c>
      <c r="G41" s="21"/>
    </row>
    <row r="42" spans="1:7">
      <c r="A42" s="21"/>
      <c r="B42" s="47" t="s">
        <v>52</v>
      </c>
      <c r="C42" s="8">
        <v>85</v>
      </c>
      <c r="D42" s="362"/>
      <c r="E42" s="8">
        <v>25</v>
      </c>
      <c r="F42" s="213">
        <v>17</v>
      </c>
      <c r="G42" s="21"/>
    </row>
    <row r="43" spans="1:7">
      <c r="A43" s="21"/>
      <c r="B43" s="214"/>
      <c r="C43" s="215"/>
      <c r="D43" s="216"/>
      <c r="E43" s="215"/>
      <c r="F43" s="215"/>
      <c r="G43" s="21"/>
    </row>
    <row r="44" spans="1:7">
      <c r="A44" s="21"/>
      <c r="B44" s="187" t="s">
        <v>406</v>
      </c>
      <c r="C44" s="200"/>
      <c r="D44" s="200"/>
      <c r="E44" s="21"/>
      <c r="F44" s="21"/>
      <c r="G44" s="21"/>
    </row>
    <row r="45" spans="1:7">
      <c r="A45" s="21"/>
      <c r="B45" s="187" t="s">
        <v>477</v>
      </c>
      <c r="C45" s="200"/>
      <c r="D45" s="200"/>
      <c r="E45" s="21"/>
      <c r="F45" s="21"/>
      <c r="G45" s="21"/>
    </row>
    <row r="46" spans="1:7">
      <c r="A46" s="21"/>
      <c r="B46" s="21"/>
      <c r="C46" s="200"/>
      <c r="D46" s="200"/>
      <c r="E46" s="21"/>
      <c r="F46" s="21"/>
      <c r="G46" s="21"/>
    </row>
    <row r="47" spans="1:7">
      <c r="A47" s="21"/>
      <c r="B47" s="187" t="s">
        <v>407</v>
      </c>
      <c r="C47" s="21"/>
      <c r="D47" s="21"/>
      <c r="E47" s="21"/>
      <c r="F47" s="21"/>
      <c r="G47" s="21"/>
    </row>
    <row r="48" spans="1:7">
      <c r="A48" s="21"/>
      <c r="B48" s="21"/>
      <c r="C48" s="21"/>
      <c r="D48" s="21"/>
      <c r="E48" s="21"/>
      <c r="F48" s="21"/>
      <c r="G48" s="21"/>
    </row>
  </sheetData>
  <mergeCells count="2">
    <mergeCell ref="B1:F2"/>
    <mergeCell ref="D5:D42"/>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0"/>
  <sheetViews>
    <sheetView zoomScale="145" zoomScaleNormal="145" workbookViewId="0">
      <selection activeCell="D10" sqref="D10"/>
    </sheetView>
  </sheetViews>
  <sheetFormatPr defaultColWidth="9.140625" defaultRowHeight="15.75"/>
  <cols>
    <col min="2" max="2" width="14.7109375" style="74" customWidth="1"/>
    <col min="3" max="4" width="19.42578125" style="74" customWidth="1"/>
    <col min="5" max="5" width="11" style="74" customWidth="1"/>
  </cols>
  <sheetData>
    <row r="1" spans="1:6">
      <c r="A1" s="21"/>
      <c r="B1" s="107"/>
      <c r="C1" s="107"/>
      <c r="D1" s="107"/>
      <c r="E1" s="107"/>
      <c r="F1" s="21"/>
    </row>
    <row r="2" spans="1:6" ht="15.75" customHeight="1">
      <c r="A2" s="21"/>
      <c r="B2" s="360" t="s">
        <v>319</v>
      </c>
      <c r="C2" s="360"/>
      <c r="D2" s="360"/>
      <c r="E2" s="360"/>
      <c r="F2" s="21"/>
    </row>
    <row r="3" spans="1:6" ht="28.5" customHeight="1">
      <c r="A3" s="21"/>
      <c r="B3" s="360"/>
      <c r="C3" s="360"/>
      <c r="D3" s="360"/>
      <c r="E3" s="360"/>
      <c r="F3" s="21"/>
    </row>
    <row r="4" spans="1:6" ht="28.5" customHeight="1">
      <c r="A4" s="21"/>
      <c r="B4" s="108"/>
      <c r="C4" s="108"/>
      <c r="D4" s="108"/>
      <c r="E4" s="108"/>
      <c r="F4" s="21"/>
    </row>
    <row r="5" spans="1:6">
      <c r="A5" s="21"/>
      <c r="B5" s="107"/>
      <c r="C5" s="107"/>
      <c r="D5" s="107"/>
      <c r="E5" s="107"/>
      <c r="F5" s="21"/>
    </row>
    <row r="6" spans="1:6" ht="30.75" customHeight="1">
      <c r="A6" s="21"/>
      <c r="B6" s="75" t="s">
        <v>303</v>
      </c>
      <c r="C6" s="75" t="s">
        <v>304</v>
      </c>
      <c r="D6" s="75" t="s">
        <v>305</v>
      </c>
      <c r="E6" s="75" t="s">
        <v>306</v>
      </c>
      <c r="F6" s="21"/>
    </row>
    <row r="7" spans="1:6" ht="15">
      <c r="A7" s="21"/>
      <c r="B7" s="76">
        <v>2006</v>
      </c>
      <c r="C7" s="77">
        <v>10</v>
      </c>
      <c r="D7" s="77">
        <v>23</v>
      </c>
      <c r="E7" s="77">
        <v>18</v>
      </c>
      <c r="F7" s="21"/>
    </row>
    <row r="8" spans="1:6" ht="15">
      <c r="A8" s="21"/>
      <c r="B8" s="76">
        <v>2007</v>
      </c>
      <c r="C8" s="77">
        <v>71</v>
      </c>
      <c r="D8" s="77">
        <v>145</v>
      </c>
      <c r="E8" s="77">
        <v>105</v>
      </c>
      <c r="F8" s="21"/>
    </row>
    <row r="9" spans="1:6" ht="15">
      <c r="A9" s="21"/>
      <c r="B9" s="76">
        <v>2008</v>
      </c>
      <c r="C9" s="77">
        <v>93</v>
      </c>
      <c r="D9" s="77">
        <v>210</v>
      </c>
      <c r="E9" s="77">
        <v>152</v>
      </c>
      <c r="F9" s="21"/>
    </row>
    <row r="10" spans="1:6" ht="15">
      <c r="A10" s="21"/>
      <c r="B10" s="76">
        <v>2009</v>
      </c>
      <c r="C10" s="77">
        <v>117</v>
      </c>
      <c r="D10" s="77">
        <v>241</v>
      </c>
      <c r="E10" s="77">
        <v>172</v>
      </c>
      <c r="F10" s="21"/>
    </row>
    <row r="11" spans="1:6" ht="15">
      <c r="A11" s="21"/>
      <c r="B11" s="76">
        <v>2010</v>
      </c>
      <c r="C11" s="77">
        <v>122</v>
      </c>
      <c r="D11" s="77">
        <v>253</v>
      </c>
      <c r="E11" s="77">
        <v>180</v>
      </c>
      <c r="F11" s="21"/>
    </row>
    <row r="12" spans="1:6" ht="15">
      <c r="A12" s="21"/>
      <c r="B12" s="76">
        <v>2011</v>
      </c>
      <c r="C12" s="77">
        <v>142</v>
      </c>
      <c r="D12" s="77">
        <v>298</v>
      </c>
      <c r="E12" s="77">
        <v>216</v>
      </c>
      <c r="F12" s="21"/>
    </row>
    <row r="13" spans="1:6" ht="15">
      <c r="A13" s="21"/>
      <c r="B13" s="76">
        <v>2012</v>
      </c>
      <c r="C13" s="77">
        <v>143</v>
      </c>
      <c r="D13" s="77">
        <v>286</v>
      </c>
      <c r="E13" s="77">
        <v>213</v>
      </c>
      <c r="F13" s="21"/>
    </row>
    <row r="14" spans="1:6" ht="15">
      <c r="A14" s="21"/>
      <c r="B14" s="76">
        <v>2013</v>
      </c>
      <c r="C14" s="77">
        <v>185</v>
      </c>
      <c r="D14" s="77">
        <v>435</v>
      </c>
      <c r="E14" s="77">
        <v>297</v>
      </c>
      <c r="F14" s="21"/>
    </row>
    <row r="15" spans="1:6" ht="15">
      <c r="A15" s="21"/>
      <c r="B15" s="76">
        <v>2014</v>
      </c>
      <c r="C15" s="77">
        <v>186</v>
      </c>
      <c r="D15" s="77">
        <v>415</v>
      </c>
      <c r="E15" s="77">
        <v>304</v>
      </c>
      <c r="F15" s="21"/>
    </row>
    <row r="16" spans="1:6" ht="15">
      <c r="A16" s="21"/>
      <c r="B16" s="76">
        <v>2015</v>
      </c>
      <c r="C16" s="77">
        <v>212</v>
      </c>
      <c r="D16" s="77">
        <v>532</v>
      </c>
      <c r="E16" s="77">
        <v>361</v>
      </c>
      <c r="F16" s="21"/>
    </row>
    <row r="17" spans="1:6" ht="15">
      <c r="A17" s="21"/>
      <c r="B17" s="76">
        <v>2016</v>
      </c>
      <c r="C17" s="77">
        <v>255</v>
      </c>
      <c r="D17" s="77">
        <v>633</v>
      </c>
      <c r="E17" s="77">
        <v>417</v>
      </c>
      <c r="F17" s="21"/>
    </row>
    <row r="18" spans="1:6" ht="15">
      <c r="A18" s="21"/>
      <c r="B18" s="78">
        <v>2017</v>
      </c>
      <c r="C18" s="79">
        <v>290</v>
      </c>
      <c r="D18" s="79">
        <v>695</v>
      </c>
      <c r="E18" s="79">
        <v>482</v>
      </c>
      <c r="F18" s="21"/>
    </row>
    <row r="19" spans="1:6">
      <c r="A19" s="21"/>
      <c r="B19" s="109" t="s">
        <v>307</v>
      </c>
      <c r="C19" s="107"/>
      <c r="D19" s="107"/>
      <c r="E19" s="107"/>
      <c r="F19" s="21"/>
    </row>
    <row r="20" spans="1:6">
      <c r="A20" s="21"/>
      <c r="B20" s="107"/>
      <c r="C20" s="107"/>
      <c r="D20" s="107"/>
      <c r="E20" s="107"/>
      <c r="F20" s="21"/>
    </row>
  </sheetData>
  <mergeCells count="1">
    <mergeCell ref="B2:E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A09D0-8174-974D-AD51-34CC0212E076}">
  <dimension ref="A1:R104"/>
  <sheetViews>
    <sheetView topLeftCell="A67" zoomScale="70" zoomScaleNormal="70" workbookViewId="0">
      <selection activeCell="C7" sqref="C7"/>
    </sheetView>
  </sheetViews>
  <sheetFormatPr defaultColWidth="11.42578125" defaultRowHeight="15"/>
  <cols>
    <col min="2" max="2" width="117.85546875" bestFit="1" customWidth="1"/>
    <col min="3" max="3" width="21.85546875" customWidth="1"/>
    <col min="4" max="4" width="15.85546875" customWidth="1"/>
    <col min="5" max="5" width="14.85546875" customWidth="1"/>
    <col min="6" max="6" width="23.7109375" customWidth="1"/>
  </cols>
  <sheetData>
    <row r="1" spans="1:18">
      <c r="A1" s="21" t="s">
        <v>506</v>
      </c>
      <c r="B1" s="21"/>
      <c r="C1" s="21"/>
      <c r="D1" s="21"/>
      <c r="E1" s="21"/>
      <c r="F1" s="21"/>
      <c r="G1" s="21"/>
    </row>
    <row r="2" spans="1:18" ht="78" customHeight="1">
      <c r="A2" s="21"/>
      <c r="B2" s="324" t="s">
        <v>496</v>
      </c>
      <c r="C2" s="324"/>
      <c r="D2" s="324"/>
      <c r="E2" s="324"/>
      <c r="F2" s="324"/>
      <c r="G2" s="324"/>
      <c r="H2" s="140"/>
      <c r="I2" s="140"/>
      <c r="J2" s="140"/>
      <c r="K2" s="140"/>
      <c r="L2" s="140"/>
      <c r="M2" s="140"/>
      <c r="N2" s="140"/>
      <c r="O2" s="140"/>
      <c r="P2" s="140"/>
      <c r="Q2" s="140"/>
      <c r="R2" s="140"/>
    </row>
    <row r="3" spans="1:18" ht="24.95" customHeight="1">
      <c r="A3" s="21"/>
      <c r="B3" s="365" t="s">
        <v>389</v>
      </c>
      <c r="C3" s="365"/>
      <c r="D3" s="365"/>
      <c r="E3" s="365"/>
      <c r="F3" s="365"/>
      <c r="G3" s="141"/>
      <c r="H3" s="140"/>
      <c r="I3" s="140"/>
      <c r="J3" s="140"/>
      <c r="K3" s="140"/>
      <c r="L3" s="140"/>
      <c r="M3" s="140"/>
      <c r="N3" s="140"/>
      <c r="O3" s="140"/>
      <c r="P3" s="140"/>
      <c r="Q3" s="140"/>
      <c r="R3" s="140"/>
    </row>
    <row r="4" spans="1:18">
      <c r="A4" s="142"/>
      <c r="B4" s="142"/>
      <c r="C4" s="142"/>
      <c r="D4" s="142"/>
      <c r="E4" s="142"/>
      <c r="F4" s="142"/>
      <c r="G4" s="142"/>
    </row>
    <row r="5" spans="1:18" ht="63.75" customHeight="1">
      <c r="A5" s="135"/>
      <c r="B5" s="277" t="s">
        <v>339</v>
      </c>
      <c r="C5" s="136" t="s">
        <v>391</v>
      </c>
      <c r="D5" s="136" t="s">
        <v>394</v>
      </c>
      <c r="E5" s="136" t="s">
        <v>392</v>
      </c>
      <c r="F5" s="137" t="s">
        <v>393</v>
      </c>
      <c r="G5" s="135"/>
    </row>
    <row r="6" spans="1:18">
      <c r="A6" s="135"/>
      <c r="B6" s="276" t="s">
        <v>185</v>
      </c>
      <c r="C6" s="278">
        <v>176</v>
      </c>
      <c r="D6" s="279">
        <v>27</v>
      </c>
      <c r="E6" s="280">
        <v>149</v>
      </c>
      <c r="F6" s="281">
        <f t="shared" ref="F6:F37" si="0">IF(ISBLANK(E6),"sem informação recebida",E6/C6)</f>
        <v>0.84659090909090906</v>
      </c>
      <c r="G6" s="135"/>
    </row>
    <row r="7" spans="1:18">
      <c r="A7" s="135"/>
      <c r="B7" s="261" t="s">
        <v>247</v>
      </c>
      <c r="C7" s="262">
        <v>142</v>
      </c>
      <c r="D7" s="263">
        <v>152</v>
      </c>
      <c r="E7" s="264">
        <v>95</v>
      </c>
      <c r="F7" s="282">
        <f t="shared" si="0"/>
        <v>0.66901408450704225</v>
      </c>
      <c r="G7" s="135"/>
    </row>
    <row r="8" spans="1:18">
      <c r="A8" s="135"/>
      <c r="B8" s="261" t="s">
        <v>340</v>
      </c>
      <c r="C8" s="262">
        <v>116</v>
      </c>
      <c r="D8" s="263">
        <v>118</v>
      </c>
      <c r="E8" s="264">
        <v>67</v>
      </c>
      <c r="F8" s="282">
        <f t="shared" si="0"/>
        <v>0.57758620689655171</v>
      </c>
      <c r="G8" s="138"/>
    </row>
    <row r="9" spans="1:18">
      <c r="A9" s="135"/>
      <c r="B9" s="261" t="s">
        <v>341</v>
      </c>
      <c r="C9" s="262">
        <v>106</v>
      </c>
      <c r="D9" s="263">
        <v>105</v>
      </c>
      <c r="E9" s="264">
        <v>78</v>
      </c>
      <c r="F9" s="282">
        <f t="shared" si="0"/>
        <v>0.73584905660377353</v>
      </c>
      <c r="G9" s="138"/>
    </row>
    <row r="10" spans="1:18">
      <c r="A10" s="135"/>
      <c r="B10" s="261" t="s">
        <v>279</v>
      </c>
      <c r="C10" s="262">
        <v>105</v>
      </c>
      <c r="D10" s="263">
        <v>104</v>
      </c>
      <c r="E10" s="264">
        <v>52</v>
      </c>
      <c r="F10" s="282">
        <f t="shared" si="0"/>
        <v>0.49523809523809526</v>
      </c>
      <c r="G10" s="135"/>
    </row>
    <row r="11" spans="1:18">
      <c r="A11" s="135"/>
      <c r="B11" s="261" t="s">
        <v>342</v>
      </c>
      <c r="C11" s="262">
        <v>96</v>
      </c>
      <c r="D11" s="263">
        <v>79</v>
      </c>
      <c r="E11" s="264">
        <v>47</v>
      </c>
      <c r="F11" s="282">
        <f t="shared" si="0"/>
        <v>0.48958333333333331</v>
      </c>
      <c r="G11" s="135"/>
    </row>
    <row r="12" spans="1:18">
      <c r="A12" s="135"/>
      <c r="B12" s="261" t="s">
        <v>189</v>
      </c>
      <c r="C12" s="262">
        <v>94</v>
      </c>
      <c r="D12" s="263">
        <v>76</v>
      </c>
      <c r="E12" s="264">
        <v>42</v>
      </c>
      <c r="F12" s="282">
        <f t="shared" si="0"/>
        <v>0.44680851063829785</v>
      </c>
      <c r="G12" s="135"/>
    </row>
    <row r="13" spans="1:18">
      <c r="A13" s="135"/>
      <c r="B13" s="261" t="s">
        <v>343</v>
      </c>
      <c r="C13" s="262">
        <v>67</v>
      </c>
      <c r="D13" s="263">
        <v>72</v>
      </c>
      <c r="E13" s="264">
        <v>47</v>
      </c>
      <c r="F13" s="282">
        <f t="shared" si="0"/>
        <v>0.70149253731343286</v>
      </c>
      <c r="G13" s="135"/>
    </row>
    <row r="14" spans="1:18">
      <c r="A14" s="135"/>
      <c r="B14" s="261" t="s">
        <v>253</v>
      </c>
      <c r="C14" s="262">
        <v>60</v>
      </c>
      <c r="D14" s="263">
        <v>27</v>
      </c>
      <c r="E14" s="264">
        <v>24</v>
      </c>
      <c r="F14" s="282">
        <f t="shared" si="0"/>
        <v>0.4</v>
      </c>
      <c r="G14" s="135"/>
    </row>
    <row r="15" spans="1:18">
      <c r="A15" s="135"/>
      <c r="B15" s="261" t="s">
        <v>120</v>
      </c>
      <c r="C15" s="262">
        <v>52</v>
      </c>
      <c r="D15" s="263">
        <v>38</v>
      </c>
      <c r="E15" s="264">
        <v>30</v>
      </c>
      <c r="F15" s="282">
        <f t="shared" si="0"/>
        <v>0.57692307692307687</v>
      </c>
      <c r="G15" s="135"/>
    </row>
    <row r="16" spans="1:18">
      <c r="A16" s="135"/>
      <c r="B16" s="261" t="s">
        <v>345</v>
      </c>
      <c r="C16" s="262">
        <v>42</v>
      </c>
      <c r="D16" s="263">
        <v>62</v>
      </c>
      <c r="E16" s="264">
        <v>46</v>
      </c>
      <c r="F16" s="282">
        <f t="shared" si="0"/>
        <v>1.0952380952380953</v>
      </c>
      <c r="G16" s="135"/>
    </row>
    <row r="17" spans="1:7">
      <c r="A17" s="135"/>
      <c r="B17" s="261" t="s">
        <v>268</v>
      </c>
      <c r="C17" s="262">
        <v>37</v>
      </c>
      <c r="D17" s="263">
        <v>31</v>
      </c>
      <c r="E17" s="264">
        <v>20</v>
      </c>
      <c r="F17" s="282">
        <f t="shared" si="0"/>
        <v>0.54054054054054057</v>
      </c>
      <c r="G17" s="135"/>
    </row>
    <row r="18" spans="1:7">
      <c r="A18" s="135"/>
      <c r="B18" s="261" t="s">
        <v>346</v>
      </c>
      <c r="C18" s="262">
        <v>36</v>
      </c>
      <c r="D18" s="263">
        <v>31</v>
      </c>
      <c r="E18" s="264">
        <v>27</v>
      </c>
      <c r="F18" s="282">
        <f t="shared" si="0"/>
        <v>0.75</v>
      </c>
      <c r="G18" s="135"/>
    </row>
    <row r="19" spans="1:7">
      <c r="A19" s="135"/>
      <c r="B19" s="261" t="s">
        <v>344</v>
      </c>
      <c r="C19" s="262">
        <v>35</v>
      </c>
      <c r="D19" s="263">
        <v>39</v>
      </c>
      <c r="E19" s="264">
        <v>17</v>
      </c>
      <c r="F19" s="282">
        <f t="shared" si="0"/>
        <v>0.48571428571428571</v>
      </c>
      <c r="G19" s="135"/>
    </row>
    <row r="20" spans="1:7">
      <c r="A20" s="135"/>
      <c r="B20" s="261" t="s">
        <v>89</v>
      </c>
      <c r="C20" s="262">
        <v>31</v>
      </c>
      <c r="D20" s="263">
        <v>27</v>
      </c>
      <c r="E20" s="264">
        <v>23</v>
      </c>
      <c r="F20" s="282">
        <f t="shared" si="0"/>
        <v>0.74193548387096775</v>
      </c>
      <c r="G20" s="135"/>
    </row>
    <row r="21" spans="1:7">
      <c r="A21" s="135"/>
      <c r="B21" s="261" t="s">
        <v>347</v>
      </c>
      <c r="C21" s="262">
        <v>30</v>
      </c>
      <c r="D21" s="263"/>
      <c r="E21" s="264"/>
      <c r="F21" s="282" t="str">
        <f t="shared" si="0"/>
        <v>sem informação recebida</v>
      </c>
      <c r="G21" s="135"/>
    </row>
    <row r="22" spans="1:7">
      <c r="A22" s="135"/>
      <c r="B22" s="261" t="s">
        <v>95</v>
      </c>
      <c r="C22" s="262">
        <v>27</v>
      </c>
      <c r="D22" s="263">
        <v>11</v>
      </c>
      <c r="E22" s="264">
        <v>16</v>
      </c>
      <c r="F22" s="282">
        <f t="shared" si="0"/>
        <v>0.59259259259259256</v>
      </c>
      <c r="G22" s="135"/>
    </row>
    <row r="23" spans="1:7">
      <c r="A23" s="135"/>
      <c r="B23" s="261" t="s">
        <v>212</v>
      </c>
      <c r="C23" s="262">
        <v>27</v>
      </c>
      <c r="D23" s="263">
        <v>30</v>
      </c>
      <c r="E23" s="264">
        <v>27</v>
      </c>
      <c r="F23" s="282">
        <f t="shared" si="0"/>
        <v>1</v>
      </c>
      <c r="G23" s="135"/>
    </row>
    <row r="24" spans="1:7">
      <c r="A24" s="135"/>
      <c r="B24" s="261" t="s">
        <v>114</v>
      </c>
      <c r="C24" s="262">
        <v>27</v>
      </c>
      <c r="D24" s="263">
        <v>35</v>
      </c>
      <c r="E24" s="264">
        <v>20</v>
      </c>
      <c r="F24" s="282">
        <f t="shared" si="0"/>
        <v>0.7407407407407407</v>
      </c>
      <c r="G24" s="135"/>
    </row>
    <row r="25" spans="1:7">
      <c r="A25" s="135"/>
      <c r="B25" s="261" t="s">
        <v>348</v>
      </c>
      <c r="C25" s="262">
        <v>23</v>
      </c>
      <c r="D25" s="263">
        <v>22</v>
      </c>
      <c r="E25" s="264">
        <v>21</v>
      </c>
      <c r="F25" s="282">
        <f t="shared" si="0"/>
        <v>0.91304347826086951</v>
      </c>
      <c r="G25" s="135"/>
    </row>
    <row r="26" spans="1:7">
      <c r="A26" s="135"/>
      <c r="B26" s="261" t="s">
        <v>349</v>
      </c>
      <c r="C26" s="262">
        <v>20</v>
      </c>
      <c r="D26" s="263">
        <v>19</v>
      </c>
      <c r="E26" s="264">
        <v>14</v>
      </c>
      <c r="F26" s="282">
        <f t="shared" si="0"/>
        <v>0.7</v>
      </c>
      <c r="G26" s="135"/>
    </row>
    <row r="27" spans="1:7">
      <c r="A27" s="135"/>
      <c r="B27" s="261" t="s">
        <v>122</v>
      </c>
      <c r="C27" s="262">
        <v>19</v>
      </c>
      <c r="D27" s="263">
        <v>15</v>
      </c>
      <c r="E27" s="264">
        <v>10</v>
      </c>
      <c r="F27" s="282">
        <f t="shared" si="0"/>
        <v>0.52631578947368418</v>
      </c>
      <c r="G27" s="135"/>
    </row>
    <row r="28" spans="1:7">
      <c r="A28" s="135"/>
      <c r="B28" s="261" t="s">
        <v>263</v>
      </c>
      <c r="C28" s="262">
        <v>18</v>
      </c>
      <c r="D28" s="263">
        <v>17</v>
      </c>
      <c r="E28" s="264">
        <v>14</v>
      </c>
      <c r="F28" s="282">
        <f t="shared" si="0"/>
        <v>0.77777777777777779</v>
      </c>
      <c r="G28" s="135"/>
    </row>
    <row r="29" spans="1:7">
      <c r="A29" s="135"/>
      <c r="B29" s="261" t="s">
        <v>192</v>
      </c>
      <c r="C29" s="262">
        <v>18</v>
      </c>
      <c r="D29" s="263">
        <v>14</v>
      </c>
      <c r="E29" s="264">
        <v>8</v>
      </c>
      <c r="F29" s="282">
        <f t="shared" si="0"/>
        <v>0.44444444444444442</v>
      </c>
      <c r="G29" s="135"/>
    </row>
    <row r="30" spans="1:7">
      <c r="A30" s="135"/>
      <c r="B30" s="261" t="s">
        <v>350</v>
      </c>
      <c r="C30" s="262">
        <v>17</v>
      </c>
      <c r="D30" s="263">
        <v>20</v>
      </c>
      <c r="E30" s="264">
        <v>14</v>
      </c>
      <c r="F30" s="282">
        <f t="shared" si="0"/>
        <v>0.82352941176470584</v>
      </c>
      <c r="G30" s="135"/>
    </row>
    <row r="31" spans="1:7">
      <c r="A31" s="135"/>
      <c r="B31" s="261" t="s">
        <v>198</v>
      </c>
      <c r="C31" s="262">
        <v>17</v>
      </c>
      <c r="D31" s="263">
        <v>16</v>
      </c>
      <c r="E31" s="264">
        <v>10</v>
      </c>
      <c r="F31" s="282">
        <f t="shared" si="0"/>
        <v>0.58823529411764708</v>
      </c>
      <c r="G31" s="135"/>
    </row>
    <row r="32" spans="1:7">
      <c r="A32" s="135"/>
      <c r="B32" s="261" t="s">
        <v>84</v>
      </c>
      <c r="C32" s="262">
        <v>16</v>
      </c>
      <c r="D32" s="263">
        <v>16</v>
      </c>
      <c r="E32" s="264">
        <v>15</v>
      </c>
      <c r="F32" s="282">
        <f t="shared" si="0"/>
        <v>0.9375</v>
      </c>
      <c r="G32" s="135"/>
    </row>
    <row r="33" spans="1:7">
      <c r="A33" s="135"/>
      <c r="B33" s="261" t="s">
        <v>216</v>
      </c>
      <c r="C33" s="262">
        <v>16</v>
      </c>
      <c r="D33" s="263">
        <v>15</v>
      </c>
      <c r="E33" s="264">
        <v>8</v>
      </c>
      <c r="F33" s="282">
        <f t="shared" si="0"/>
        <v>0.5</v>
      </c>
      <c r="G33" s="135"/>
    </row>
    <row r="34" spans="1:7">
      <c r="A34" s="135"/>
      <c r="B34" s="261" t="s">
        <v>351</v>
      </c>
      <c r="C34" s="262">
        <v>15</v>
      </c>
      <c r="D34" s="263">
        <v>15</v>
      </c>
      <c r="E34" s="264">
        <v>0</v>
      </c>
      <c r="F34" s="282">
        <f t="shared" si="0"/>
        <v>0</v>
      </c>
      <c r="G34" s="135"/>
    </row>
    <row r="35" spans="1:7">
      <c r="A35" s="135"/>
      <c r="B35" s="261" t="s">
        <v>354</v>
      </c>
      <c r="C35" s="262">
        <v>15</v>
      </c>
      <c r="D35" s="263">
        <v>15</v>
      </c>
      <c r="E35" s="264">
        <v>10</v>
      </c>
      <c r="F35" s="282">
        <f t="shared" si="0"/>
        <v>0.66666666666666663</v>
      </c>
      <c r="G35" s="135"/>
    </row>
    <row r="36" spans="1:7">
      <c r="A36" s="135"/>
      <c r="B36" s="261" t="s">
        <v>99</v>
      </c>
      <c r="C36" s="262">
        <v>14</v>
      </c>
      <c r="D36" s="263">
        <v>14</v>
      </c>
      <c r="E36" s="264">
        <v>13</v>
      </c>
      <c r="F36" s="282">
        <f t="shared" si="0"/>
        <v>0.9285714285714286</v>
      </c>
      <c r="G36" s="135"/>
    </row>
    <row r="37" spans="1:7">
      <c r="A37" s="135"/>
      <c r="B37" s="261" t="s">
        <v>273</v>
      </c>
      <c r="C37" s="262">
        <v>14</v>
      </c>
      <c r="D37" s="263">
        <v>14</v>
      </c>
      <c r="E37" s="264">
        <v>7</v>
      </c>
      <c r="F37" s="282">
        <f t="shared" si="0"/>
        <v>0.5</v>
      </c>
      <c r="G37" s="135"/>
    </row>
    <row r="38" spans="1:7">
      <c r="A38" s="135"/>
      <c r="B38" s="261" t="s">
        <v>353</v>
      </c>
      <c r="C38" s="262">
        <v>14</v>
      </c>
      <c r="D38" s="263">
        <v>16</v>
      </c>
      <c r="E38" s="264">
        <v>13</v>
      </c>
      <c r="F38" s="282">
        <f t="shared" ref="F38:F69" si="1">IF(ISBLANK(E38),"sem informação recebida",E38/C38)</f>
        <v>0.9285714285714286</v>
      </c>
      <c r="G38" s="135"/>
    </row>
    <row r="39" spans="1:7">
      <c r="A39" s="135"/>
      <c r="B39" s="261" t="s">
        <v>355</v>
      </c>
      <c r="C39" s="262">
        <v>13</v>
      </c>
      <c r="D39" s="263">
        <v>7</v>
      </c>
      <c r="E39" s="264">
        <v>2</v>
      </c>
      <c r="F39" s="282">
        <f t="shared" si="1"/>
        <v>0.15384615384615385</v>
      </c>
      <c r="G39" s="135"/>
    </row>
    <row r="40" spans="1:7">
      <c r="A40" s="135"/>
      <c r="B40" s="261" t="s">
        <v>111</v>
      </c>
      <c r="C40" s="262">
        <v>10</v>
      </c>
      <c r="D40" s="263">
        <v>10</v>
      </c>
      <c r="E40" s="264">
        <v>10</v>
      </c>
      <c r="F40" s="282">
        <f t="shared" si="1"/>
        <v>1</v>
      </c>
      <c r="G40" s="135"/>
    </row>
    <row r="41" spans="1:7">
      <c r="A41" s="135"/>
      <c r="B41" s="261" t="s">
        <v>356</v>
      </c>
      <c r="C41" s="262">
        <v>9</v>
      </c>
      <c r="D41" s="263">
        <v>10</v>
      </c>
      <c r="E41" s="264">
        <v>8</v>
      </c>
      <c r="F41" s="282">
        <f t="shared" si="1"/>
        <v>0.88888888888888884</v>
      </c>
      <c r="G41" s="135"/>
    </row>
    <row r="42" spans="1:7">
      <c r="A42" s="135"/>
      <c r="B42" s="261" t="s">
        <v>80</v>
      </c>
      <c r="C42" s="262">
        <v>9</v>
      </c>
      <c r="D42" s="263">
        <v>6</v>
      </c>
      <c r="E42" s="264">
        <v>3</v>
      </c>
      <c r="F42" s="282">
        <f t="shared" si="1"/>
        <v>0.33333333333333331</v>
      </c>
      <c r="G42" s="135"/>
    </row>
    <row r="43" spans="1:7">
      <c r="A43" s="135"/>
      <c r="B43" s="261" t="s">
        <v>352</v>
      </c>
      <c r="C43" s="262">
        <v>9</v>
      </c>
      <c r="D43" s="263">
        <v>9</v>
      </c>
      <c r="E43" s="264">
        <v>8</v>
      </c>
      <c r="F43" s="282">
        <f t="shared" si="1"/>
        <v>0.88888888888888884</v>
      </c>
      <c r="G43" s="135"/>
    </row>
    <row r="44" spans="1:7">
      <c r="A44" s="135"/>
      <c r="B44" s="261" t="s">
        <v>100</v>
      </c>
      <c r="C44" s="262">
        <v>9</v>
      </c>
      <c r="D44" s="263">
        <v>9</v>
      </c>
      <c r="E44" s="264">
        <v>7</v>
      </c>
      <c r="F44" s="282">
        <f t="shared" si="1"/>
        <v>0.77777777777777779</v>
      </c>
      <c r="G44" s="135"/>
    </row>
    <row r="45" spans="1:7">
      <c r="A45" s="135"/>
      <c r="B45" s="261" t="s">
        <v>241</v>
      </c>
      <c r="C45" s="262">
        <v>9</v>
      </c>
      <c r="D45" s="263">
        <v>7</v>
      </c>
      <c r="E45" s="264">
        <v>3</v>
      </c>
      <c r="F45" s="282">
        <f t="shared" si="1"/>
        <v>0.33333333333333331</v>
      </c>
      <c r="G45" s="135"/>
    </row>
    <row r="46" spans="1:7">
      <c r="A46" s="135"/>
      <c r="B46" s="261" t="s">
        <v>206</v>
      </c>
      <c r="C46" s="262">
        <v>8</v>
      </c>
      <c r="D46" s="263">
        <v>8</v>
      </c>
      <c r="E46" s="264">
        <v>6</v>
      </c>
      <c r="F46" s="282">
        <f t="shared" si="1"/>
        <v>0.75</v>
      </c>
      <c r="G46" s="135"/>
    </row>
    <row r="47" spans="1:7">
      <c r="A47" s="135"/>
      <c r="B47" s="261" t="s">
        <v>79</v>
      </c>
      <c r="C47" s="262">
        <v>6</v>
      </c>
      <c r="D47" s="263">
        <v>7</v>
      </c>
      <c r="E47" s="264">
        <v>6</v>
      </c>
      <c r="F47" s="282">
        <f t="shared" si="1"/>
        <v>1</v>
      </c>
      <c r="G47" s="135"/>
    </row>
    <row r="48" spans="1:7">
      <c r="A48" s="135"/>
      <c r="B48" s="261" t="s">
        <v>90</v>
      </c>
      <c r="C48" s="262">
        <v>6</v>
      </c>
      <c r="D48" s="263">
        <v>6</v>
      </c>
      <c r="E48" s="264">
        <v>6</v>
      </c>
      <c r="F48" s="282">
        <f t="shared" si="1"/>
        <v>1</v>
      </c>
      <c r="G48" s="135"/>
    </row>
    <row r="49" spans="1:7">
      <c r="A49" s="135"/>
      <c r="B49" s="261" t="s">
        <v>358</v>
      </c>
      <c r="C49" s="262">
        <v>6</v>
      </c>
      <c r="D49" s="263">
        <v>6</v>
      </c>
      <c r="E49" s="264">
        <v>5</v>
      </c>
      <c r="F49" s="282">
        <f t="shared" si="1"/>
        <v>0.83333333333333337</v>
      </c>
      <c r="G49" s="135"/>
    </row>
    <row r="50" spans="1:7">
      <c r="A50" s="135"/>
      <c r="B50" s="261" t="s">
        <v>110</v>
      </c>
      <c r="C50" s="262">
        <v>6</v>
      </c>
      <c r="D50" s="263">
        <v>3</v>
      </c>
      <c r="E50" s="264">
        <v>3</v>
      </c>
      <c r="F50" s="282">
        <f t="shared" si="1"/>
        <v>0.5</v>
      </c>
      <c r="G50" s="135"/>
    </row>
    <row r="51" spans="1:7">
      <c r="A51" s="135"/>
      <c r="B51" s="261" t="s">
        <v>221</v>
      </c>
      <c r="C51" s="262">
        <v>6</v>
      </c>
      <c r="D51" s="263">
        <v>4</v>
      </c>
      <c r="E51" s="264">
        <v>4</v>
      </c>
      <c r="F51" s="282">
        <f t="shared" si="1"/>
        <v>0.66666666666666663</v>
      </c>
      <c r="G51" s="135"/>
    </row>
    <row r="52" spans="1:7">
      <c r="A52" s="135"/>
      <c r="B52" s="261" t="s">
        <v>261</v>
      </c>
      <c r="C52" s="262">
        <v>6</v>
      </c>
      <c r="D52" s="263">
        <v>8</v>
      </c>
      <c r="E52" s="264">
        <v>5</v>
      </c>
      <c r="F52" s="282">
        <f t="shared" si="1"/>
        <v>0.83333333333333337</v>
      </c>
      <c r="G52" s="135"/>
    </row>
    <row r="53" spans="1:7">
      <c r="A53" s="135"/>
      <c r="B53" s="261" t="s">
        <v>251</v>
      </c>
      <c r="C53" s="262">
        <v>6</v>
      </c>
      <c r="D53" s="263">
        <v>4</v>
      </c>
      <c r="E53" s="264">
        <v>4</v>
      </c>
      <c r="F53" s="282">
        <f t="shared" si="1"/>
        <v>0.66666666666666663</v>
      </c>
      <c r="G53" s="135"/>
    </row>
    <row r="54" spans="1:7">
      <c r="A54" s="135"/>
      <c r="B54" s="268" t="s">
        <v>194</v>
      </c>
      <c r="C54" s="262">
        <v>6</v>
      </c>
      <c r="D54" s="263">
        <v>6</v>
      </c>
      <c r="E54" s="264">
        <v>3</v>
      </c>
      <c r="F54" s="282">
        <f t="shared" si="1"/>
        <v>0.5</v>
      </c>
      <c r="G54" s="135"/>
    </row>
    <row r="55" spans="1:7">
      <c r="A55" s="135"/>
      <c r="B55" s="261" t="s">
        <v>359</v>
      </c>
      <c r="C55" s="262">
        <v>5</v>
      </c>
      <c r="D55" s="263">
        <v>4</v>
      </c>
      <c r="E55" s="264">
        <v>4</v>
      </c>
      <c r="F55" s="282">
        <f t="shared" si="1"/>
        <v>0.8</v>
      </c>
      <c r="G55" s="135"/>
    </row>
    <row r="56" spans="1:7">
      <c r="A56" s="135"/>
      <c r="B56" s="261" t="s">
        <v>357</v>
      </c>
      <c r="C56" s="262">
        <v>5</v>
      </c>
      <c r="D56" s="263">
        <v>6</v>
      </c>
      <c r="E56" s="264">
        <v>5</v>
      </c>
      <c r="F56" s="282">
        <f t="shared" si="1"/>
        <v>1</v>
      </c>
      <c r="G56" s="135"/>
    </row>
    <row r="57" spans="1:7">
      <c r="A57" s="135"/>
      <c r="B57" s="261" t="s">
        <v>360</v>
      </c>
      <c r="C57" s="262">
        <v>5</v>
      </c>
      <c r="D57" s="263">
        <v>3</v>
      </c>
      <c r="E57" s="264">
        <v>3</v>
      </c>
      <c r="F57" s="282">
        <f t="shared" si="1"/>
        <v>0.6</v>
      </c>
      <c r="G57" s="135"/>
    </row>
    <row r="58" spans="1:7">
      <c r="A58" s="135"/>
      <c r="B58" s="261" t="s">
        <v>116</v>
      </c>
      <c r="C58" s="262">
        <v>5</v>
      </c>
      <c r="D58" s="263">
        <v>7</v>
      </c>
      <c r="E58" s="264">
        <v>4</v>
      </c>
      <c r="F58" s="282">
        <f t="shared" si="1"/>
        <v>0.8</v>
      </c>
      <c r="G58" s="135"/>
    </row>
    <row r="59" spans="1:7">
      <c r="A59" s="135"/>
      <c r="B59" s="261" t="s">
        <v>118</v>
      </c>
      <c r="C59" s="262">
        <v>5</v>
      </c>
      <c r="D59" s="263">
        <v>4</v>
      </c>
      <c r="E59" s="264">
        <v>3</v>
      </c>
      <c r="F59" s="282">
        <f t="shared" si="1"/>
        <v>0.6</v>
      </c>
      <c r="G59" s="135"/>
    </row>
    <row r="60" spans="1:7">
      <c r="A60" s="135"/>
      <c r="B60" s="261" t="s">
        <v>257</v>
      </c>
      <c r="C60" s="262">
        <v>5</v>
      </c>
      <c r="D60" s="263">
        <v>0</v>
      </c>
      <c r="E60" s="264">
        <v>0</v>
      </c>
      <c r="F60" s="282">
        <f t="shared" si="1"/>
        <v>0</v>
      </c>
      <c r="G60" s="135"/>
    </row>
    <row r="61" spans="1:7">
      <c r="A61" s="135"/>
      <c r="B61" s="261" t="s">
        <v>196</v>
      </c>
      <c r="C61" s="262">
        <v>5</v>
      </c>
      <c r="D61" s="263">
        <v>5</v>
      </c>
      <c r="E61" s="264">
        <v>5</v>
      </c>
      <c r="F61" s="282">
        <f t="shared" si="1"/>
        <v>1</v>
      </c>
      <c r="G61" s="135"/>
    </row>
    <row r="62" spans="1:7">
      <c r="A62" s="135"/>
      <c r="B62" s="261" t="s">
        <v>364</v>
      </c>
      <c r="C62" s="262">
        <v>4</v>
      </c>
      <c r="D62" s="263">
        <v>4</v>
      </c>
      <c r="E62" s="264">
        <v>3</v>
      </c>
      <c r="F62" s="282">
        <f t="shared" si="1"/>
        <v>0.75</v>
      </c>
      <c r="G62" s="135"/>
    </row>
    <row r="63" spans="1:7">
      <c r="A63" s="135"/>
      <c r="B63" s="261" t="s">
        <v>363</v>
      </c>
      <c r="C63" s="262">
        <v>4</v>
      </c>
      <c r="D63" s="263">
        <v>5</v>
      </c>
      <c r="E63" s="264">
        <v>2</v>
      </c>
      <c r="F63" s="282">
        <f t="shared" si="1"/>
        <v>0.5</v>
      </c>
      <c r="G63" s="135"/>
    </row>
    <row r="64" spans="1:7">
      <c r="A64" s="135"/>
      <c r="B64" s="261" t="s">
        <v>361</v>
      </c>
      <c r="C64" s="262">
        <v>4</v>
      </c>
      <c r="D64" s="263">
        <v>1</v>
      </c>
      <c r="E64" s="264">
        <v>0</v>
      </c>
      <c r="F64" s="282">
        <f t="shared" si="1"/>
        <v>0</v>
      </c>
      <c r="G64" s="135"/>
    </row>
    <row r="65" spans="1:7">
      <c r="A65" s="135"/>
      <c r="B65" s="261" t="s">
        <v>368</v>
      </c>
      <c r="C65" s="262">
        <v>3</v>
      </c>
      <c r="D65" s="263">
        <v>2</v>
      </c>
      <c r="E65" s="264">
        <v>1</v>
      </c>
      <c r="F65" s="282">
        <f t="shared" si="1"/>
        <v>0.33333333333333331</v>
      </c>
      <c r="G65" s="135"/>
    </row>
    <row r="66" spans="1:7">
      <c r="A66" s="135"/>
      <c r="B66" s="261" t="s">
        <v>365</v>
      </c>
      <c r="C66" s="262">
        <v>3</v>
      </c>
      <c r="D66" s="263">
        <v>3</v>
      </c>
      <c r="E66" s="264">
        <v>3</v>
      </c>
      <c r="F66" s="282">
        <f t="shared" si="1"/>
        <v>1</v>
      </c>
      <c r="G66" s="135"/>
    </row>
    <row r="67" spans="1:7">
      <c r="A67" s="135"/>
      <c r="B67" s="261" t="s">
        <v>362</v>
      </c>
      <c r="C67" s="262">
        <v>3</v>
      </c>
      <c r="D67" s="263">
        <v>3</v>
      </c>
      <c r="E67" s="264">
        <v>3</v>
      </c>
      <c r="F67" s="282">
        <f t="shared" si="1"/>
        <v>1</v>
      </c>
      <c r="G67" s="135"/>
    </row>
    <row r="68" spans="1:7">
      <c r="A68" s="135"/>
      <c r="B68" s="261" t="s">
        <v>366</v>
      </c>
      <c r="C68" s="262">
        <v>3</v>
      </c>
      <c r="D68" s="263">
        <v>3</v>
      </c>
      <c r="E68" s="264">
        <v>3</v>
      </c>
      <c r="F68" s="282">
        <f t="shared" si="1"/>
        <v>1</v>
      </c>
      <c r="G68" s="135"/>
    </row>
    <row r="69" spans="1:7">
      <c r="A69" s="135"/>
      <c r="B69" s="261" t="s">
        <v>367</v>
      </c>
      <c r="C69" s="262">
        <v>3</v>
      </c>
      <c r="D69" s="263">
        <v>3</v>
      </c>
      <c r="E69" s="264">
        <v>3</v>
      </c>
      <c r="F69" s="282">
        <f t="shared" si="1"/>
        <v>1</v>
      </c>
      <c r="G69" s="135"/>
    </row>
    <row r="70" spans="1:7">
      <c r="A70" s="135"/>
      <c r="B70" s="261" t="s">
        <v>112</v>
      </c>
      <c r="C70" s="262">
        <v>3</v>
      </c>
      <c r="D70" s="263"/>
      <c r="E70" s="264"/>
      <c r="F70" s="282" t="str">
        <f t="shared" ref="F70:F100" si="2">IF(ISBLANK(E70),"sem informação recebida",E70/C70)</f>
        <v>sem informação recebida</v>
      </c>
      <c r="G70" s="135"/>
    </row>
    <row r="71" spans="1:7">
      <c r="A71" s="135"/>
      <c r="B71" s="261" t="s">
        <v>373</v>
      </c>
      <c r="C71" s="262">
        <v>2</v>
      </c>
      <c r="D71" s="263">
        <v>1</v>
      </c>
      <c r="E71" s="264">
        <v>1</v>
      </c>
      <c r="F71" s="282">
        <f t="shared" si="2"/>
        <v>0.5</v>
      </c>
      <c r="G71" s="135"/>
    </row>
    <row r="72" spans="1:7">
      <c r="A72" s="135"/>
      <c r="B72" s="261" t="s">
        <v>85</v>
      </c>
      <c r="C72" s="262">
        <v>2</v>
      </c>
      <c r="D72" s="263">
        <v>2</v>
      </c>
      <c r="E72" s="264">
        <v>2</v>
      </c>
      <c r="F72" s="282">
        <f t="shared" si="2"/>
        <v>1</v>
      </c>
      <c r="G72" s="135"/>
    </row>
    <row r="73" spans="1:7">
      <c r="A73" s="135"/>
      <c r="B73" s="261" t="s">
        <v>369</v>
      </c>
      <c r="C73" s="262">
        <v>2</v>
      </c>
      <c r="D73" s="263">
        <v>2</v>
      </c>
      <c r="E73" s="264">
        <v>2</v>
      </c>
      <c r="F73" s="282">
        <f t="shared" si="2"/>
        <v>1</v>
      </c>
      <c r="G73" s="135"/>
    </row>
    <row r="74" spans="1:7">
      <c r="A74" s="135"/>
      <c r="B74" s="261" t="s">
        <v>372</v>
      </c>
      <c r="C74" s="262">
        <v>2</v>
      </c>
      <c r="D74" s="263">
        <v>2</v>
      </c>
      <c r="E74" s="264">
        <v>2</v>
      </c>
      <c r="F74" s="282">
        <f t="shared" si="2"/>
        <v>1</v>
      </c>
      <c r="G74" s="135"/>
    </row>
    <row r="75" spans="1:7">
      <c r="A75" s="135"/>
      <c r="B75" s="261" t="s">
        <v>93</v>
      </c>
      <c r="C75" s="262">
        <v>2</v>
      </c>
      <c r="D75" s="263">
        <v>2</v>
      </c>
      <c r="E75" s="264">
        <v>2</v>
      </c>
      <c r="F75" s="282">
        <f t="shared" si="2"/>
        <v>1</v>
      </c>
      <c r="G75" s="135"/>
    </row>
    <row r="76" spans="1:7">
      <c r="A76" s="135"/>
      <c r="B76" s="261" t="s">
        <v>243</v>
      </c>
      <c r="C76" s="262">
        <v>2</v>
      </c>
      <c r="D76" s="263">
        <v>2</v>
      </c>
      <c r="E76" s="264">
        <v>0</v>
      </c>
      <c r="F76" s="282">
        <f t="shared" si="2"/>
        <v>0</v>
      </c>
      <c r="G76" s="135"/>
    </row>
    <row r="77" spans="1:7">
      <c r="A77" s="135"/>
      <c r="B77" s="261" t="s">
        <v>370</v>
      </c>
      <c r="C77" s="262">
        <v>2</v>
      </c>
      <c r="D77" s="263">
        <v>2</v>
      </c>
      <c r="E77" s="264">
        <v>0</v>
      </c>
      <c r="F77" s="282">
        <f t="shared" si="2"/>
        <v>0</v>
      </c>
      <c r="G77" s="135"/>
    </row>
    <row r="78" spans="1:7">
      <c r="A78" s="135"/>
      <c r="B78" s="261" t="s">
        <v>97</v>
      </c>
      <c r="C78" s="262">
        <v>2</v>
      </c>
      <c r="D78" s="263">
        <v>1</v>
      </c>
      <c r="E78" s="264">
        <v>1</v>
      </c>
      <c r="F78" s="282">
        <f t="shared" si="2"/>
        <v>0.5</v>
      </c>
      <c r="G78" s="135"/>
    </row>
    <row r="79" spans="1:7">
      <c r="A79" s="135"/>
      <c r="B79" s="261" t="s">
        <v>374</v>
      </c>
      <c r="C79" s="262">
        <v>2</v>
      </c>
      <c r="D79" s="263">
        <v>2</v>
      </c>
      <c r="E79" s="264">
        <v>2</v>
      </c>
      <c r="F79" s="282">
        <f t="shared" si="2"/>
        <v>1</v>
      </c>
      <c r="G79" s="135"/>
    </row>
    <row r="80" spans="1:7">
      <c r="A80" s="135"/>
      <c r="B80" s="261" t="s">
        <v>378</v>
      </c>
      <c r="C80" s="262">
        <v>2</v>
      </c>
      <c r="D80" s="263">
        <v>2</v>
      </c>
      <c r="E80" s="264">
        <v>2</v>
      </c>
      <c r="F80" s="282">
        <f t="shared" si="2"/>
        <v>1</v>
      </c>
      <c r="G80" s="135"/>
    </row>
    <row r="81" spans="1:7">
      <c r="A81" s="135"/>
      <c r="B81" s="261" t="s">
        <v>371</v>
      </c>
      <c r="C81" s="262">
        <v>2</v>
      </c>
      <c r="D81" s="263">
        <v>0</v>
      </c>
      <c r="E81" s="264">
        <v>0</v>
      </c>
      <c r="F81" s="282">
        <f t="shared" si="2"/>
        <v>0</v>
      </c>
      <c r="G81" s="135"/>
    </row>
    <row r="82" spans="1:7">
      <c r="A82" s="135"/>
      <c r="B82" s="261" t="s">
        <v>88</v>
      </c>
      <c r="C82" s="262">
        <v>1</v>
      </c>
      <c r="D82" s="263">
        <v>1</v>
      </c>
      <c r="E82" s="264">
        <v>1</v>
      </c>
      <c r="F82" s="282">
        <f t="shared" si="2"/>
        <v>1</v>
      </c>
      <c r="G82" s="135"/>
    </row>
    <row r="83" spans="1:7">
      <c r="A83" s="135"/>
      <c r="B83" s="261" t="s">
        <v>376</v>
      </c>
      <c r="C83" s="262">
        <v>1</v>
      </c>
      <c r="D83" s="263">
        <v>1</v>
      </c>
      <c r="E83" s="264">
        <v>0</v>
      </c>
      <c r="F83" s="282">
        <f t="shared" si="2"/>
        <v>0</v>
      </c>
      <c r="G83" s="135"/>
    </row>
    <row r="84" spans="1:7">
      <c r="A84" s="135"/>
      <c r="B84" s="261" t="s">
        <v>98</v>
      </c>
      <c r="C84" s="262">
        <v>1</v>
      </c>
      <c r="D84" s="263">
        <v>1</v>
      </c>
      <c r="E84" s="264">
        <v>1</v>
      </c>
      <c r="F84" s="282">
        <f t="shared" si="2"/>
        <v>1</v>
      </c>
      <c r="G84" s="135"/>
    </row>
    <row r="85" spans="1:7">
      <c r="A85" s="135"/>
      <c r="B85" s="261" t="s">
        <v>381</v>
      </c>
      <c r="C85" s="262">
        <v>1</v>
      </c>
      <c r="D85" s="263">
        <v>1</v>
      </c>
      <c r="E85" s="264">
        <v>1</v>
      </c>
      <c r="F85" s="282">
        <f t="shared" si="2"/>
        <v>1</v>
      </c>
      <c r="G85" s="135"/>
    </row>
    <row r="86" spans="1:7">
      <c r="A86" s="135"/>
      <c r="B86" s="261" t="s">
        <v>379</v>
      </c>
      <c r="C86" s="262">
        <v>1</v>
      </c>
      <c r="D86" s="263"/>
      <c r="E86" s="264"/>
      <c r="F86" s="282" t="str">
        <f t="shared" si="2"/>
        <v>sem informação recebida</v>
      </c>
      <c r="G86" s="135"/>
    </row>
    <row r="87" spans="1:7">
      <c r="A87" s="135"/>
      <c r="B87" s="261" t="s">
        <v>104</v>
      </c>
      <c r="C87" s="262">
        <v>1</v>
      </c>
      <c r="D87" s="263">
        <v>1</v>
      </c>
      <c r="E87" s="264">
        <v>0</v>
      </c>
      <c r="F87" s="282">
        <f t="shared" si="2"/>
        <v>0</v>
      </c>
      <c r="G87" s="135"/>
    </row>
    <row r="88" spans="1:7">
      <c r="A88" s="135"/>
      <c r="B88" s="261" t="s">
        <v>223</v>
      </c>
      <c r="C88" s="262">
        <v>1</v>
      </c>
      <c r="D88" s="263">
        <v>1</v>
      </c>
      <c r="E88" s="264">
        <v>1</v>
      </c>
      <c r="F88" s="282">
        <f t="shared" si="2"/>
        <v>1</v>
      </c>
      <c r="G88" s="135"/>
    </row>
    <row r="89" spans="1:7">
      <c r="A89" s="135"/>
      <c r="B89" s="261" t="s">
        <v>383</v>
      </c>
      <c r="C89" s="262">
        <v>1</v>
      </c>
      <c r="D89" s="263">
        <v>0</v>
      </c>
      <c r="E89" s="264">
        <v>0</v>
      </c>
      <c r="F89" s="282">
        <f t="shared" si="2"/>
        <v>0</v>
      </c>
      <c r="G89" s="135"/>
    </row>
    <row r="90" spans="1:7">
      <c r="A90" s="135"/>
      <c r="B90" s="261" t="s">
        <v>382</v>
      </c>
      <c r="C90" s="262">
        <v>1</v>
      </c>
      <c r="D90" s="263">
        <v>1</v>
      </c>
      <c r="E90" s="264">
        <v>1</v>
      </c>
      <c r="F90" s="282">
        <f t="shared" si="2"/>
        <v>1</v>
      </c>
      <c r="G90" s="135"/>
    </row>
    <row r="91" spans="1:7">
      <c r="A91" s="135"/>
      <c r="B91" s="261" t="s">
        <v>123</v>
      </c>
      <c r="C91" s="262">
        <v>1</v>
      </c>
      <c r="D91" s="263">
        <v>0</v>
      </c>
      <c r="E91" s="264">
        <v>0</v>
      </c>
      <c r="F91" s="282">
        <f t="shared" si="2"/>
        <v>0</v>
      </c>
      <c r="G91" s="135"/>
    </row>
    <row r="92" spans="1:7">
      <c r="A92" s="135"/>
      <c r="B92" s="261" t="s">
        <v>387</v>
      </c>
      <c r="C92" s="262">
        <v>1</v>
      </c>
      <c r="D92" s="263">
        <v>1</v>
      </c>
      <c r="E92" s="264">
        <v>0</v>
      </c>
      <c r="F92" s="282">
        <f t="shared" si="2"/>
        <v>0</v>
      </c>
      <c r="G92" s="135"/>
    </row>
    <row r="93" spans="1:7">
      <c r="A93" s="135"/>
      <c r="B93" s="261" t="s">
        <v>380</v>
      </c>
      <c r="C93" s="262">
        <v>1</v>
      </c>
      <c r="D93" s="263">
        <v>1</v>
      </c>
      <c r="E93" s="264">
        <v>1</v>
      </c>
      <c r="F93" s="282">
        <f t="shared" si="2"/>
        <v>1</v>
      </c>
      <c r="G93" s="135"/>
    </row>
    <row r="94" spans="1:7">
      <c r="A94" s="135"/>
      <c r="B94" s="261" t="s">
        <v>385</v>
      </c>
      <c r="C94" s="262">
        <v>1</v>
      </c>
      <c r="D94" s="263">
        <v>1</v>
      </c>
      <c r="E94" s="264">
        <v>1</v>
      </c>
      <c r="F94" s="282">
        <f t="shared" si="2"/>
        <v>1</v>
      </c>
      <c r="G94" s="135"/>
    </row>
    <row r="95" spans="1:7">
      <c r="A95" s="135"/>
      <c r="B95" s="261" t="s">
        <v>386</v>
      </c>
      <c r="C95" s="262">
        <v>1</v>
      </c>
      <c r="D95" s="263">
        <v>1</v>
      </c>
      <c r="E95" s="264">
        <v>0</v>
      </c>
      <c r="F95" s="282">
        <f t="shared" si="2"/>
        <v>0</v>
      </c>
      <c r="G95" s="135"/>
    </row>
    <row r="96" spans="1:7">
      <c r="A96" s="135"/>
      <c r="B96" s="261" t="s">
        <v>375</v>
      </c>
      <c r="C96" s="262">
        <v>1</v>
      </c>
      <c r="D96" s="263">
        <v>1</v>
      </c>
      <c r="E96" s="264">
        <v>1</v>
      </c>
      <c r="F96" s="282">
        <f t="shared" si="2"/>
        <v>1</v>
      </c>
      <c r="G96" s="135"/>
    </row>
    <row r="97" spans="1:7">
      <c r="A97" s="135"/>
      <c r="B97" s="261" t="s">
        <v>377</v>
      </c>
      <c r="C97" s="262">
        <v>1</v>
      </c>
      <c r="D97" s="263">
        <v>0</v>
      </c>
      <c r="E97" s="264">
        <v>0</v>
      </c>
      <c r="F97" s="282">
        <f t="shared" si="2"/>
        <v>0</v>
      </c>
      <c r="G97" s="135"/>
    </row>
    <row r="98" spans="1:7">
      <c r="A98" s="135"/>
      <c r="B98" s="261" t="s">
        <v>249</v>
      </c>
      <c r="C98" s="262">
        <v>1</v>
      </c>
      <c r="D98" s="263">
        <v>1</v>
      </c>
      <c r="E98" s="264">
        <v>0</v>
      </c>
      <c r="F98" s="282">
        <f t="shared" si="2"/>
        <v>0</v>
      </c>
      <c r="G98" s="135"/>
    </row>
    <row r="99" spans="1:7">
      <c r="A99" s="135"/>
      <c r="B99" s="261" t="s">
        <v>384</v>
      </c>
      <c r="C99" s="262">
        <v>0</v>
      </c>
      <c r="D99" s="263">
        <v>0</v>
      </c>
      <c r="E99" s="264">
        <v>0</v>
      </c>
      <c r="F99" s="282" t="e">
        <f t="shared" si="2"/>
        <v>#DIV/0!</v>
      </c>
      <c r="G99" s="135"/>
    </row>
    <row r="100" spans="1:7">
      <c r="A100" s="135"/>
      <c r="B100" s="261" t="s">
        <v>183</v>
      </c>
      <c r="C100" s="262">
        <v>0</v>
      </c>
      <c r="D100" s="263">
        <v>0</v>
      </c>
      <c r="E100" s="264">
        <v>0</v>
      </c>
      <c r="F100" s="283" t="e">
        <f t="shared" si="2"/>
        <v>#DIV/0!</v>
      </c>
      <c r="G100" s="135"/>
    </row>
    <row r="101" spans="1:7">
      <c r="A101" s="135"/>
      <c r="B101" s="274"/>
      <c r="C101" s="139">
        <f>SUM(C6:C100)</f>
        <v>1770</v>
      </c>
      <c r="D101" s="139">
        <f>SUM(D6:D100)</f>
        <v>1486</v>
      </c>
      <c r="E101" s="273">
        <f>SUM(E6:E100)</f>
        <v>1131</v>
      </c>
      <c r="F101" s="284">
        <f>E101/C101</f>
        <v>0.63898305084745766</v>
      </c>
      <c r="G101" s="135"/>
    </row>
    <row r="102" spans="1:7">
      <c r="A102" s="135"/>
      <c r="B102" s="363"/>
      <c r="C102" s="363"/>
      <c r="D102" s="363"/>
      <c r="E102" s="363"/>
      <c r="F102" s="363"/>
      <c r="G102" s="135"/>
    </row>
    <row r="103" spans="1:7">
      <c r="A103" s="135"/>
      <c r="B103" s="364" t="s">
        <v>388</v>
      </c>
      <c r="C103" s="364"/>
      <c r="D103" s="364"/>
      <c r="E103" s="364"/>
      <c r="F103" s="364"/>
      <c r="G103" s="135"/>
    </row>
    <row r="104" spans="1:7">
      <c r="A104" s="135"/>
      <c r="B104" s="135"/>
      <c r="C104" s="135"/>
      <c r="D104" s="135"/>
      <c r="E104" s="135"/>
      <c r="F104" s="135"/>
      <c r="G104" s="135"/>
    </row>
  </sheetData>
  <mergeCells count="4">
    <mergeCell ref="B2:G2"/>
    <mergeCell ref="B102:F102"/>
    <mergeCell ref="B103:F103"/>
    <mergeCell ref="B3:F3"/>
  </mergeCells>
  <conditionalFormatting sqref="F6:F100">
    <cfRule type="containsText" dxfId="0" priority="1" operator="containsText" text="sem informação recebida">
      <formula>NOT(ISERROR(SEARCH("sem informação recebida",F6)))</formula>
    </cfRule>
    <cfRule type="colorScale" priority="2">
      <colorScale>
        <cfvo type="num" val="0"/>
        <cfvo type="percentile" val="50"/>
        <cfvo type="num" val="1"/>
        <color rgb="FFF8696B"/>
        <color rgb="FFFFEB84"/>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11</vt:i4>
      </vt:variant>
    </vt:vector>
  </HeadingPairs>
  <TitlesOfParts>
    <vt:vector size="11" baseType="lpstr">
      <vt:lpstr>Contador geral</vt:lpstr>
      <vt:lpstr>Anexo 1</vt:lpstr>
      <vt:lpstr>Anexo 2</vt:lpstr>
      <vt:lpstr>Anexo 3</vt:lpstr>
      <vt:lpstr>Anexo 4</vt:lpstr>
      <vt:lpstr>Anexo 5</vt:lpstr>
      <vt:lpstr>Anexo 6</vt:lpstr>
      <vt:lpstr>Anexo 7</vt:lpstr>
      <vt:lpstr>Anexo 8</vt:lpstr>
      <vt:lpstr>Anexo 9</vt:lpstr>
      <vt:lpstr>Anexo 10</vt:lpstr>
    </vt:vector>
  </TitlesOfParts>
  <Company>CEGER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Roque Teixeira</dc:creator>
  <cp:lastModifiedBy>Roque Teixeira</cp:lastModifiedBy>
  <cp:lastPrinted>2019-06-24T16:37:29Z</cp:lastPrinted>
  <dcterms:created xsi:type="dcterms:W3CDTF">2018-07-10T14:14:48Z</dcterms:created>
  <dcterms:modified xsi:type="dcterms:W3CDTF">2019-09-02T15:47:04Z</dcterms:modified>
</cp:coreProperties>
</file>